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лан " sheetId="5" r:id="rId1"/>
    <sheet name="Лист1" sheetId="6" r:id="rId2"/>
    <sheet name="Лист2" sheetId="7" r:id="rId3"/>
  </sheets>
  <definedNames>
    <definedName name="_xlnm.Print_Area" localSheetId="0">'План '!$A$1:$R$79</definedName>
  </definedNames>
  <calcPr calcId="124519"/>
</workbook>
</file>

<file path=xl/calcChain.xml><?xml version="1.0" encoding="utf-8"?>
<calcChain xmlns="http://schemas.openxmlformats.org/spreadsheetml/2006/main">
  <c r="D15" i="5"/>
  <c r="F68"/>
  <c r="F60"/>
  <c r="F54"/>
  <c r="F49"/>
  <c r="F33"/>
  <c r="F27"/>
  <c r="F20"/>
  <c r="F48" l="1"/>
  <c r="F32" s="1"/>
  <c r="G7"/>
  <c r="G60"/>
  <c r="H60"/>
  <c r="I60"/>
  <c r="J60"/>
  <c r="K60"/>
  <c r="L60"/>
  <c r="M60"/>
  <c r="N60"/>
  <c r="O60"/>
  <c r="P60"/>
  <c r="Q60"/>
  <c r="R60"/>
  <c r="G54"/>
  <c r="H54"/>
  <c r="I54"/>
  <c r="J54"/>
  <c r="K54"/>
  <c r="L54"/>
  <c r="M54"/>
  <c r="N54"/>
  <c r="O54"/>
  <c r="P54"/>
  <c r="Q54"/>
  <c r="R54"/>
  <c r="G49"/>
  <c r="H49"/>
  <c r="I49"/>
  <c r="J49"/>
  <c r="K49"/>
  <c r="L49"/>
  <c r="M49"/>
  <c r="N49"/>
  <c r="O49"/>
  <c r="P49"/>
  <c r="Q49"/>
  <c r="R49"/>
  <c r="G33"/>
  <c r="H33"/>
  <c r="I33"/>
  <c r="J33"/>
  <c r="K33"/>
  <c r="L33"/>
  <c r="M33"/>
  <c r="N33"/>
  <c r="O33"/>
  <c r="P33"/>
  <c r="Q33"/>
  <c r="R33"/>
  <c r="H27"/>
  <c r="I27"/>
  <c r="G27"/>
  <c r="N20"/>
  <c r="O20"/>
  <c r="P20"/>
  <c r="Q20"/>
  <c r="R20"/>
  <c r="G20"/>
  <c r="H20"/>
  <c r="I20"/>
  <c r="E7" l="1"/>
  <c r="H7"/>
  <c r="I7"/>
  <c r="J7"/>
  <c r="K7"/>
  <c r="L7"/>
  <c r="D17"/>
  <c r="D16"/>
  <c r="D11"/>
  <c r="D14"/>
  <c r="D13"/>
  <c r="D18"/>
  <c r="D19"/>
  <c r="D12"/>
  <c r="D10"/>
  <c r="D9"/>
  <c r="D8"/>
  <c r="D7" l="1"/>
  <c r="H3" i="6"/>
  <c r="G3"/>
  <c r="G26"/>
  <c r="G22"/>
  <c r="G19"/>
  <c r="G18" s="1"/>
  <c r="L48" i="5" l="1"/>
  <c r="D47"/>
  <c r="E47" s="1"/>
  <c r="J48" l="1"/>
  <c r="J32" s="1"/>
  <c r="Q48"/>
  <c r="R48"/>
  <c r="I48"/>
  <c r="I32" s="1"/>
  <c r="K48"/>
  <c r="K32" s="1"/>
  <c r="M48"/>
  <c r="M32" s="1"/>
  <c r="P48"/>
  <c r="P32" s="1"/>
  <c r="O48"/>
  <c r="O32" s="1"/>
  <c r="L32"/>
  <c r="Q32"/>
  <c r="R32"/>
  <c r="M27"/>
  <c r="N27"/>
  <c r="O27"/>
  <c r="M20"/>
  <c r="E26" l="1"/>
  <c r="E25"/>
  <c r="E20" l="1"/>
  <c r="W74"/>
  <c r="S74" l="1"/>
  <c r="S75"/>
  <c r="S76"/>
  <c r="H48" l="1"/>
  <c r="H32" s="1"/>
  <c r="S79" l="1"/>
  <c r="S77"/>
  <c r="K68"/>
  <c r="L68"/>
  <c r="G65"/>
  <c r="N65"/>
  <c r="N48" s="1"/>
  <c r="N32" s="1"/>
  <c r="D65"/>
  <c r="S78" l="1"/>
  <c r="G48"/>
  <c r="D46" l="1"/>
  <c r="E46" s="1"/>
  <c r="N4" i="7" l="1"/>
  <c r="N8" s="1"/>
  <c r="N5"/>
  <c r="N6"/>
  <c r="L6"/>
  <c r="K8"/>
  <c r="C8"/>
  <c r="H8"/>
  <c r="L4"/>
  <c r="L5"/>
  <c r="G4"/>
  <c r="G5"/>
  <c r="G6"/>
  <c r="I8"/>
  <c r="D8"/>
  <c r="M8"/>
  <c r="J8"/>
  <c r="F8"/>
  <c r="E8"/>
  <c r="G8" l="1"/>
  <c r="L8"/>
  <c r="D22" i="5"/>
  <c r="D23"/>
  <c r="D21"/>
  <c r="D25"/>
  <c r="D26"/>
  <c r="D24"/>
  <c r="D29"/>
  <c r="E29" s="1"/>
  <c r="D30"/>
  <c r="E30" s="1"/>
  <c r="D28"/>
  <c r="E28" s="1"/>
  <c r="D34"/>
  <c r="D36"/>
  <c r="E36" s="1"/>
  <c r="D37"/>
  <c r="E37" s="1"/>
  <c r="D38"/>
  <c r="E38" s="1"/>
  <c r="D39"/>
  <c r="E39" s="1"/>
  <c r="D40"/>
  <c r="E40" s="1"/>
  <c r="D41"/>
  <c r="E41" s="1"/>
  <c r="D42"/>
  <c r="E42" s="1"/>
  <c r="D44"/>
  <c r="E44" s="1"/>
  <c r="D45"/>
  <c r="E45" s="1"/>
  <c r="D57"/>
  <c r="E57" s="1"/>
  <c r="D51"/>
  <c r="E51" s="1"/>
  <c r="D50"/>
  <c r="K73"/>
  <c r="L73"/>
  <c r="S24"/>
  <c r="S23"/>
  <c r="D62"/>
  <c r="E62" s="1"/>
  <c r="D63"/>
  <c r="E63" s="1"/>
  <c r="E27" l="1"/>
  <c r="D49"/>
  <c r="W72"/>
  <c r="E34"/>
  <c r="E50"/>
  <c r="E49" s="1"/>
  <c r="D55"/>
  <c r="D61"/>
  <c r="D56"/>
  <c r="E56" s="1"/>
  <c r="D43"/>
  <c r="E43" s="1"/>
  <c r="D35"/>
  <c r="D33" s="1"/>
  <c r="R68"/>
  <c r="Q68"/>
  <c r="P68"/>
  <c r="O68"/>
  <c r="N68"/>
  <c r="M68"/>
  <c r="D27"/>
  <c r="E61" l="1"/>
  <c r="E60" s="1"/>
  <c r="D60"/>
  <c r="D54"/>
  <c r="J68"/>
  <c r="E55"/>
  <c r="E54" s="1"/>
  <c r="P73"/>
  <c r="O73"/>
  <c r="Q73"/>
  <c r="M73"/>
  <c r="G32"/>
  <c r="G68" s="1"/>
  <c r="W77" s="1"/>
  <c r="I68"/>
  <c r="R73"/>
  <c r="H68"/>
  <c r="N73"/>
  <c r="E35"/>
  <c r="E33" s="1"/>
  <c r="E48" l="1"/>
  <c r="W73"/>
  <c r="D82" s="1"/>
  <c r="S73"/>
  <c r="D48"/>
  <c r="D32" s="1"/>
  <c r="E32" l="1"/>
  <c r="D20"/>
  <c r="D68" s="1"/>
  <c r="E68" l="1"/>
</calcChain>
</file>

<file path=xl/sharedStrings.xml><?xml version="1.0" encoding="utf-8"?>
<sst xmlns="http://schemas.openxmlformats.org/spreadsheetml/2006/main" count="317" uniqueCount="205">
  <si>
    <t>индекс</t>
  </si>
  <si>
    <t>Формы промежуточной аттестации</t>
  </si>
  <si>
    <t>Наименование циклов, дисциплин, профессиональных модулей, МДК, практика</t>
  </si>
  <si>
    <t>всего занятий</t>
  </si>
  <si>
    <t>Учебная нагрузка обучающихся (час)</t>
  </si>
  <si>
    <t>обязательная аудиторная</t>
  </si>
  <si>
    <t>в т.ч.</t>
  </si>
  <si>
    <t>О.00</t>
  </si>
  <si>
    <t>ОГСЭ.00</t>
  </si>
  <si>
    <t>ОГСЭ.01</t>
  </si>
  <si>
    <t>ОГСЭ.02</t>
  </si>
  <si>
    <t>ОГСЭ.03</t>
  </si>
  <si>
    <t>ОГСЭ.04</t>
  </si>
  <si>
    <t>ОГСЭ.05</t>
  </si>
  <si>
    <t>ОГСЭ.06</t>
  </si>
  <si>
    <t>ЕН.01</t>
  </si>
  <si>
    <t>ЕН.02</t>
  </si>
  <si>
    <t>ЕН.03</t>
  </si>
  <si>
    <t>Общеобразовательный цикл</t>
  </si>
  <si>
    <t>П.00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</si>
  <si>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</si>
  <si>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</si>
  <si>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</si>
  <si>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</si>
  <si>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</si>
  <si>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</si>
  <si>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</si>
  <si>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</si>
  <si>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</si>
  <si>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</si>
  <si>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</si>
  <si>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</si>
  <si>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</si>
  <si>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</si>
  <si>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</si>
  <si>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ОПД.13</t>
  </si>
  <si>
    <t>ПМ. 00</t>
  </si>
  <si>
    <t>Профессиональные модули</t>
  </si>
  <si>
    <t>МДК.01.02</t>
  </si>
  <si>
    <t>УП. 01</t>
  </si>
  <si>
    <t>МДК.02.01</t>
  </si>
  <si>
    <t>МДК.02.02</t>
  </si>
  <si>
    <t>ПП.02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</si>
  <si>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</si>
  <si>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</si>
  <si>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</si>
  <si>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</si>
  <si>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</si>
  <si>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</si>
  <si>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</si>
  <si>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всего</t>
  </si>
  <si>
    <t>экзаменов</t>
  </si>
  <si>
    <t>Основы философии</t>
  </si>
  <si>
    <t>История</t>
  </si>
  <si>
    <t>Иностранный язык</t>
  </si>
  <si>
    <t>Физическая культура</t>
  </si>
  <si>
    <t>История Дагестана</t>
  </si>
  <si>
    <t>Элементы высшей математики</t>
  </si>
  <si>
    <t>Элементы математической логики</t>
  </si>
  <si>
    <t>ЕН.00</t>
  </si>
  <si>
    <t>Математический и естественно-научный цикл</t>
  </si>
  <si>
    <t>Операционные системы</t>
  </si>
  <si>
    <t>Технические средства информатизации</t>
  </si>
  <si>
    <t>Информационные технологии</t>
  </si>
  <si>
    <t>Основы программирования</t>
  </si>
  <si>
    <t>Теория алгоритмов</t>
  </si>
  <si>
    <t>Безопасность жизнедеятельности</t>
  </si>
  <si>
    <t>Информационная безопасность</t>
  </si>
  <si>
    <t>Компьютерная графика</t>
  </si>
  <si>
    <t>Web-программирование</t>
  </si>
  <si>
    <t>Выполнение работ по одной или нескольким профессиям рабочих, должностям служащих</t>
  </si>
  <si>
    <t>ПМ.02</t>
  </si>
  <si>
    <t>Разработка и администрирование баз данных</t>
  </si>
  <si>
    <t>Инфокоммуникационные системы и сети</t>
  </si>
  <si>
    <t>УП. 02</t>
  </si>
  <si>
    <t>ПМ.03</t>
  </si>
  <si>
    <t>МДК.03.01</t>
  </si>
  <si>
    <t>Системное программирование</t>
  </si>
  <si>
    <t>Прикладное программирование</t>
  </si>
  <si>
    <t>ПП.03</t>
  </si>
  <si>
    <t>Интеграция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</si>
  <si>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</si>
  <si>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</si>
  <si>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Технология разработки и защиты баз данных</t>
  </si>
  <si>
    <t>Химия</t>
  </si>
  <si>
    <t>Физика</t>
  </si>
  <si>
    <t xml:space="preserve">максимальная </t>
  </si>
  <si>
    <t>курсовых работ (проектов)</t>
  </si>
  <si>
    <t>ДЗ</t>
  </si>
  <si>
    <t>ДЗ,Э</t>
  </si>
  <si>
    <t>З,З,З,З,З,ДЗ</t>
  </si>
  <si>
    <t>З</t>
  </si>
  <si>
    <t>Э</t>
  </si>
  <si>
    <t>Распределение обязательной нагрузки по курсам и семестрам (час.в семестр)</t>
  </si>
  <si>
    <t>зачетов</t>
  </si>
  <si>
    <t>Разработка программных модулей программного обеспечения для компьютерных систем</t>
  </si>
  <si>
    <t>ПМ.01</t>
  </si>
  <si>
    <t>МДК.01.01</t>
  </si>
  <si>
    <t>ПП.01</t>
  </si>
  <si>
    <t>МДК.03.02</t>
  </si>
  <si>
    <t>ПМ. 04</t>
  </si>
  <si>
    <t>МДК.03.03</t>
  </si>
  <si>
    <t>Документирование и сертификация</t>
  </si>
  <si>
    <t>Э(К)</t>
  </si>
  <si>
    <t>Основы экономики</t>
  </si>
  <si>
    <t>Культура и традиции народов Дагестана</t>
  </si>
  <si>
    <t>4 нед.</t>
  </si>
  <si>
    <t>6 нед.</t>
  </si>
  <si>
    <t>Системы трехмерного моделирования</t>
  </si>
  <si>
    <t>курс</t>
  </si>
  <si>
    <t>1 сем</t>
  </si>
  <si>
    <t>2 сем</t>
  </si>
  <si>
    <t>каник</t>
  </si>
  <si>
    <t>экз нд</t>
  </si>
  <si>
    <t>практ</t>
  </si>
  <si>
    <t>теория</t>
  </si>
  <si>
    <t>2. Продолжительность</t>
  </si>
  <si>
    <t>теоретического обучения</t>
  </si>
  <si>
    <t>промежуточная аттестация</t>
  </si>
  <si>
    <t>всех видов практик,</t>
  </si>
  <si>
    <t>в том числе преддипломной</t>
  </si>
  <si>
    <t>государственной итоговой аттестации, включая подготовку и защиту выпускной квалификационной работы</t>
  </si>
  <si>
    <t>каникул</t>
  </si>
  <si>
    <t>Основы предпринимательской деятельности</t>
  </si>
  <si>
    <t>лекций</t>
  </si>
  <si>
    <t>Э(к)</t>
  </si>
  <si>
    <t>Общий гуманитарный и социально-экономический цикл</t>
  </si>
  <si>
    <t>Э (к)</t>
  </si>
  <si>
    <t xml:space="preserve"> </t>
  </si>
  <si>
    <t>Правовое обеспечение профессиональной деятельности</t>
  </si>
  <si>
    <t>Практика</t>
  </si>
  <si>
    <t>Дисц и МДК</t>
  </si>
  <si>
    <t>1 курс</t>
  </si>
  <si>
    <t>Инвар.</t>
  </si>
  <si>
    <t>Вариатив</t>
  </si>
  <si>
    <t>Архитектура компьютерных систем</t>
  </si>
  <si>
    <t>-,З,-,З,-,ДЗ</t>
  </si>
  <si>
    <t>-,ДЗ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</si>
  <si>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</si>
  <si>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</si>
  <si>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</si>
  <si>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</si>
  <si>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2 нед.</t>
  </si>
  <si>
    <t xml:space="preserve">Консультации на учебную группу по 4 часа на одного обучающегося на каждый учебный год </t>
  </si>
  <si>
    <t>Программа базовой подготовки</t>
  </si>
  <si>
    <t xml:space="preserve">1. Выпускная квалификационная работа в форме дипломного проекта </t>
  </si>
  <si>
    <t>производственной практики</t>
  </si>
  <si>
    <t>преддипломной практики</t>
  </si>
  <si>
    <t>дифференцированных зачетов</t>
  </si>
  <si>
    <t>ПРО=</t>
  </si>
  <si>
    <t>10/3/0</t>
  </si>
  <si>
    <t>0/3/1</t>
  </si>
  <si>
    <t>Теория вероятностей и математическая статистика</t>
  </si>
  <si>
    <t>I курс</t>
  </si>
  <si>
    <t>II курс</t>
  </si>
  <si>
    <t>III курс</t>
  </si>
  <si>
    <t>IV курс</t>
  </si>
  <si>
    <t>Учебная практика</t>
  </si>
  <si>
    <t>Производственная практика</t>
  </si>
  <si>
    <t>4 сем 18 нед. ТО                +              5 нед. УП</t>
  </si>
  <si>
    <t>УП. 03</t>
  </si>
  <si>
    <t>1 сем                                                                                                          17   нед.  ТО</t>
  </si>
  <si>
    <t>2 сем 22  нед. ТО</t>
  </si>
  <si>
    <t>3 сем 16 нед. ТО</t>
  </si>
  <si>
    <t xml:space="preserve">                      всего</t>
  </si>
  <si>
    <t>лаб. и практ. занятий, вкл. семинары</t>
  </si>
  <si>
    <t xml:space="preserve">      3. План учебного процесса</t>
  </si>
  <si>
    <t>5 сем 14   нед.  ТО               +                   2 нед.  УП</t>
  </si>
  <si>
    <t>ОПД.14</t>
  </si>
  <si>
    <t>Математическое моделирование</t>
  </si>
  <si>
    <t>МДК.02.03</t>
  </si>
  <si>
    <t>8 сем 9 нед. ТО              +                  4 нед. ПП</t>
  </si>
  <si>
    <t>7 сем 12 нед. ТО                           +                                           5 нед. ПП</t>
  </si>
  <si>
    <t>6 сем 15 нед. ТО                  +                  4 нед. УП               +                  5 нед. ПП</t>
  </si>
  <si>
    <t>0/10/8</t>
  </si>
  <si>
    <t>0/18/14</t>
  </si>
  <si>
    <t>0/8/6</t>
  </si>
  <si>
    <t>вариатив</t>
  </si>
  <si>
    <t>внеаудиторная самостоятельная работа</t>
  </si>
  <si>
    <t>Русский язык</t>
  </si>
  <si>
    <t>-,Э</t>
  </si>
  <si>
    <t>Литература</t>
  </si>
  <si>
    <t xml:space="preserve">Выполнение дипломного проекта с 18 мая по 14 июня                    2018 года (всего 4 нед.)                    </t>
  </si>
  <si>
    <t xml:space="preserve">Защита дипломного проекта с 15 июня по 28 июня                                             2018 года (всего 2 нед.) </t>
  </si>
  <si>
    <t>ОУД. 01</t>
  </si>
  <si>
    <t>ОУД. 02</t>
  </si>
  <si>
    <t>Математика: алгебра и начала матем.анализа; геометрия</t>
  </si>
  <si>
    <t>ОУД. 04</t>
  </si>
  <si>
    <t>ОУД. 05</t>
  </si>
  <si>
    <t>ОУД. 06</t>
  </si>
  <si>
    <t>ОУД. 10</t>
  </si>
  <si>
    <t>ОУД. 11</t>
  </si>
  <si>
    <t>Информатика</t>
  </si>
  <si>
    <t>ОУДп. 07</t>
  </si>
  <si>
    <t>Обществознание (вкл. Экономику и право)</t>
  </si>
  <si>
    <t>ОУДп. 03</t>
  </si>
  <si>
    <t>индив.проекты</t>
  </si>
  <si>
    <t>0/11/3</t>
  </si>
  <si>
    <t>10/35/18</t>
  </si>
  <si>
    <t>Специальность 09.02.03</t>
  </si>
  <si>
    <t>ОУД.08</t>
  </si>
  <si>
    <t>ОУДп. 09</t>
  </si>
  <si>
    <t>ОУД. 12</t>
  </si>
  <si>
    <t>Астрономия</t>
  </si>
  <si>
    <t>Основы безопасности жизнедеятельности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</si>
</sst>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wrapText="1"/>
    </xf>
    <xf numFmtId="1" fontId="10" fillId="0" borderId="1" xfId="0" applyNumberFormat="1" applyFont="1" applyBorder="1"/>
    <xf numFmtId="1" fontId="10" fillId="0" borderId="0" xfId="0" applyNumberFormat="1" applyFont="1"/>
    <xf numFmtId="1" fontId="10" fillId="0" borderId="0" xfId="0" applyNumberFormat="1" applyFont="1" applyAlignment="1"/>
    <xf numFmtId="0" fontId="10" fillId="0" borderId="0" xfId="0" applyFont="1" applyAlignment="1"/>
    <xf numFmtId="49" fontId="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2"/>
  <sheetViews>
    <sheetView tabSelected="1" zoomScale="60" zoomScaleNormal="60" zoomScaleSheetLayoutView="75" workbookViewId="0">
      <pane ySplit="6" topLeftCell="A7" activePane="bottomLeft" state="frozen"/>
      <selection pane="bottomLeft" activeCell="C18" sqref="C18"/>
    </sheetView>
  </sheetViews>
  <sheetFormatPr defaultColWidth="9.109375" defaultRowHeight="15"/>
  <cols>
    <col min="1" max="1" width="12.6640625" style="1" customWidth="1"/>
    <col min="2" max="2" width="55.88671875" style="1" customWidth="1"/>
    <col min="3" max="3" width="14.88671875" style="1" customWidth="1"/>
    <col min="4" max="5" width="8.6640625" style="1" customWidth="1"/>
    <col min="6" max="6" width="8.6640625" style="40" customWidth="1"/>
    <col min="7" max="7" width="8.6640625" style="1" customWidth="1"/>
    <col min="8" max="8" width="8.88671875" style="1" customWidth="1"/>
    <col min="9" max="18" width="8.6640625" style="1" customWidth="1"/>
    <col min="19" max="19" width="8.88671875" style="1" customWidth="1"/>
    <col min="20" max="16384" width="9.109375" style="1"/>
  </cols>
  <sheetData>
    <row r="1" spans="1:238" ht="24" customHeight="1">
      <c r="A1" s="96" t="s">
        <v>166</v>
      </c>
      <c r="B1" s="96"/>
      <c r="C1" s="96" t="s">
        <v>199</v>
      </c>
      <c r="D1" s="39"/>
      <c r="E1" s="96"/>
      <c r="F1" s="11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238" s="92" customFormat="1" ht="12">
      <c r="A2" s="133" t="s">
        <v>0</v>
      </c>
      <c r="B2" s="133" t="s">
        <v>2</v>
      </c>
      <c r="C2" s="136" t="s">
        <v>1</v>
      </c>
      <c r="D2" s="119" t="s">
        <v>4</v>
      </c>
      <c r="E2" s="139"/>
      <c r="F2" s="139"/>
      <c r="G2" s="139"/>
      <c r="H2" s="139"/>
      <c r="I2" s="139"/>
      <c r="J2" s="120"/>
      <c r="K2" s="119" t="s">
        <v>93</v>
      </c>
      <c r="L2" s="139"/>
      <c r="M2" s="139"/>
      <c r="N2" s="139"/>
      <c r="O2" s="139"/>
      <c r="P2" s="139"/>
      <c r="Q2" s="139"/>
      <c r="R2" s="120"/>
    </row>
    <row r="3" spans="1:238" s="92" customFormat="1" ht="36.75" customHeight="1">
      <c r="A3" s="134"/>
      <c r="B3" s="134"/>
      <c r="C3" s="137"/>
      <c r="D3" s="136" t="s">
        <v>86</v>
      </c>
      <c r="E3" s="119" t="s">
        <v>178</v>
      </c>
      <c r="F3" s="120"/>
      <c r="G3" s="119" t="s">
        <v>5</v>
      </c>
      <c r="H3" s="139"/>
      <c r="I3" s="139"/>
      <c r="J3" s="120"/>
      <c r="K3" s="119" t="s">
        <v>153</v>
      </c>
      <c r="L3" s="120"/>
      <c r="M3" s="121" t="s">
        <v>154</v>
      </c>
      <c r="N3" s="122"/>
      <c r="O3" s="119" t="s">
        <v>155</v>
      </c>
      <c r="P3" s="120"/>
      <c r="Q3" s="119" t="s">
        <v>156</v>
      </c>
      <c r="R3" s="120"/>
    </row>
    <row r="4" spans="1:238" s="92" customFormat="1" ht="17.25" customHeight="1">
      <c r="A4" s="134"/>
      <c r="B4" s="134"/>
      <c r="C4" s="137"/>
      <c r="D4" s="137"/>
      <c r="E4" s="136" t="s">
        <v>50</v>
      </c>
      <c r="F4" s="113" t="s">
        <v>6</v>
      </c>
      <c r="G4" s="136" t="s">
        <v>3</v>
      </c>
      <c r="H4" s="119" t="s">
        <v>6</v>
      </c>
      <c r="I4" s="139"/>
      <c r="J4" s="120"/>
      <c r="K4" s="117" t="s">
        <v>161</v>
      </c>
      <c r="L4" s="117" t="s">
        <v>162</v>
      </c>
      <c r="M4" s="117" t="s">
        <v>163</v>
      </c>
      <c r="N4" s="117" t="s">
        <v>159</v>
      </c>
      <c r="O4" s="117" t="s">
        <v>167</v>
      </c>
      <c r="P4" s="117" t="s">
        <v>173</v>
      </c>
      <c r="Q4" s="117" t="s">
        <v>172</v>
      </c>
      <c r="R4" s="117" t="s">
        <v>171</v>
      </c>
    </row>
    <row r="5" spans="1:238" s="92" customFormat="1" ht="85.5" customHeight="1">
      <c r="A5" s="135"/>
      <c r="B5" s="135"/>
      <c r="C5" s="138"/>
      <c r="D5" s="138"/>
      <c r="E5" s="138"/>
      <c r="F5" s="114" t="s">
        <v>196</v>
      </c>
      <c r="G5" s="138"/>
      <c r="H5" s="93" t="s">
        <v>124</v>
      </c>
      <c r="I5" s="93" t="s">
        <v>165</v>
      </c>
      <c r="J5" s="93" t="s">
        <v>87</v>
      </c>
      <c r="K5" s="118"/>
      <c r="L5" s="118"/>
      <c r="M5" s="118"/>
      <c r="N5" s="118"/>
      <c r="O5" s="118"/>
      <c r="P5" s="118"/>
      <c r="Q5" s="118"/>
      <c r="R5" s="118"/>
      <c r="S5" s="94"/>
      <c r="T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</row>
    <row r="6" spans="1:238" s="3" customFormat="1" ht="18" customHeight="1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112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  <c r="L6" s="81">
        <v>12</v>
      </c>
      <c r="M6" s="81">
        <v>13</v>
      </c>
      <c r="N6" s="81">
        <v>14</v>
      </c>
      <c r="O6" s="81">
        <v>15</v>
      </c>
      <c r="P6" s="81">
        <v>16</v>
      </c>
      <c r="Q6" s="2">
        <v>17</v>
      </c>
      <c r="R6" s="2">
        <v>18</v>
      </c>
    </row>
    <row r="7" spans="1:238" s="4" customFormat="1" ht="18" customHeight="1">
      <c r="A7" s="85" t="s">
        <v>7</v>
      </c>
      <c r="B7" s="86" t="s">
        <v>18</v>
      </c>
      <c r="C7" s="87" t="s">
        <v>197</v>
      </c>
      <c r="D7" s="88">
        <f t="shared" ref="D7:L7" si="0">SUM(D8:D19)</f>
        <v>2106</v>
      </c>
      <c r="E7" s="88">
        <f t="shared" si="0"/>
        <v>702</v>
      </c>
      <c r="F7" s="88">
        <v>39</v>
      </c>
      <c r="G7" s="88">
        <f t="shared" si="0"/>
        <v>1404</v>
      </c>
      <c r="H7" s="88">
        <f t="shared" si="0"/>
        <v>1130</v>
      </c>
      <c r="I7" s="88">
        <f t="shared" si="0"/>
        <v>274</v>
      </c>
      <c r="J7" s="88">
        <f t="shared" si="0"/>
        <v>0</v>
      </c>
      <c r="K7" s="88">
        <f t="shared" si="0"/>
        <v>612</v>
      </c>
      <c r="L7" s="88">
        <f t="shared" si="0"/>
        <v>792</v>
      </c>
      <c r="M7" s="88"/>
      <c r="N7" s="88"/>
      <c r="O7" s="88"/>
      <c r="P7" s="88"/>
      <c r="Q7" s="88"/>
      <c r="R7" s="88"/>
      <c r="U7" s="3"/>
    </row>
    <row r="8" spans="1:238" ht="18" customHeight="1">
      <c r="A8" s="11" t="s">
        <v>184</v>
      </c>
      <c r="B8" s="23" t="s">
        <v>179</v>
      </c>
      <c r="C8" s="10" t="s">
        <v>180</v>
      </c>
      <c r="D8" s="11">
        <f t="shared" ref="D8:D12" si="1">E8+G8</f>
        <v>117</v>
      </c>
      <c r="E8" s="11">
        <v>39</v>
      </c>
      <c r="F8" s="11"/>
      <c r="G8" s="11">
        <v>78</v>
      </c>
      <c r="H8" s="11">
        <v>78</v>
      </c>
      <c r="I8" s="11"/>
      <c r="J8" s="11"/>
      <c r="K8" s="11">
        <v>34</v>
      </c>
      <c r="L8" s="11">
        <v>44</v>
      </c>
      <c r="M8" s="111"/>
      <c r="N8" s="111"/>
      <c r="O8" s="111"/>
      <c r="P8" s="111"/>
      <c r="Q8" s="111"/>
      <c r="R8" s="111"/>
      <c r="U8" s="4"/>
    </row>
    <row r="9" spans="1:238" ht="18" customHeight="1">
      <c r="A9" s="11" t="s">
        <v>185</v>
      </c>
      <c r="B9" s="23" t="s">
        <v>181</v>
      </c>
      <c r="C9" s="10" t="s">
        <v>137</v>
      </c>
      <c r="D9" s="11">
        <f t="shared" si="1"/>
        <v>176</v>
      </c>
      <c r="E9" s="11">
        <v>59</v>
      </c>
      <c r="F9" s="11"/>
      <c r="G9" s="11">
        <v>117</v>
      </c>
      <c r="H9" s="11">
        <v>117</v>
      </c>
      <c r="I9" s="11"/>
      <c r="J9" s="11"/>
      <c r="K9" s="11">
        <v>34</v>
      </c>
      <c r="L9" s="11">
        <v>83</v>
      </c>
      <c r="M9" s="111"/>
      <c r="N9" s="111"/>
      <c r="O9" s="111"/>
      <c r="P9" s="111"/>
      <c r="Q9" s="111"/>
      <c r="R9" s="111"/>
    </row>
    <row r="10" spans="1:238" ht="18" customHeight="1">
      <c r="A10" s="11" t="s">
        <v>195</v>
      </c>
      <c r="B10" s="23" t="s">
        <v>54</v>
      </c>
      <c r="C10" s="10" t="s">
        <v>137</v>
      </c>
      <c r="D10" s="11">
        <f t="shared" si="1"/>
        <v>175</v>
      </c>
      <c r="E10" s="11">
        <v>58</v>
      </c>
      <c r="F10" s="11"/>
      <c r="G10" s="11">
        <v>117</v>
      </c>
      <c r="H10" s="5">
        <v>8</v>
      </c>
      <c r="I10" s="11">
        <v>109</v>
      </c>
      <c r="J10" s="11"/>
      <c r="K10" s="11">
        <v>51</v>
      </c>
      <c r="L10" s="11">
        <v>66</v>
      </c>
      <c r="M10" s="111"/>
      <c r="N10" s="111"/>
      <c r="O10" s="111"/>
      <c r="P10" s="111"/>
      <c r="Q10" s="111"/>
      <c r="R10" s="111"/>
      <c r="W10" s="83"/>
    </row>
    <row r="11" spans="1:238" s="40" customFormat="1" ht="30">
      <c r="A11" s="11" t="s">
        <v>187</v>
      </c>
      <c r="B11" s="23" t="s">
        <v>186</v>
      </c>
      <c r="C11" s="10" t="s">
        <v>89</v>
      </c>
      <c r="D11" s="11">
        <f>E11+G11</f>
        <v>351</v>
      </c>
      <c r="E11" s="11">
        <v>117</v>
      </c>
      <c r="F11" s="11"/>
      <c r="G11" s="11">
        <v>234</v>
      </c>
      <c r="H11" s="11">
        <v>234</v>
      </c>
      <c r="I11" s="11"/>
      <c r="J11" s="11"/>
      <c r="K11" s="11">
        <v>102</v>
      </c>
      <c r="L11" s="11">
        <v>132</v>
      </c>
      <c r="M11" s="111"/>
      <c r="N11" s="111"/>
      <c r="O11" s="111"/>
      <c r="P11" s="111"/>
      <c r="Q11" s="111"/>
      <c r="R11" s="111"/>
      <c r="W11" s="83"/>
    </row>
    <row r="12" spans="1:238" s="40" customFormat="1" ht="18" customHeight="1">
      <c r="A12" s="11" t="s">
        <v>188</v>
      </c>
      <c r="B12" s="23" t="s">
        <v>53</v>
      </c>
      <c r="C12" s="10" t="s">
        <v>137</v>
      </c>
      <c r="D12" s="11">
        <f t="shared" si="1"/>
        <v>176</v>
      </c>
      <c r="E12" s="11">
        <v>59</v>
      </c>
      <c r="F12" s="11"/>
      <c r="G12" s="11">
        <v>117</v>
      </c>
      <c r="H12" s="11">
        <v>117</v>
      </c>
      <c r="I12" s="11"/>
      <c r="J12" s="11"/>
      <c r="K12" s="11">
        <v>34</v>
      </c>
      <c r="L12" s="11">
        <v>83</v>
      </c>
      <c r="M12" s="111"/>
      <c r="N12" s="111"/>
      <c r="O12" s="111"/>
      <c r="P12" s="111"/>
      <c r="Q12" s="111"/>
      <c r="R12" s="111"/>
      <c r="W12" s="83"/>
    </row>
    <row r="13" spans="1:238" s="40" customFormat="1" ht="18" customHeight="1">
      <c r="A13" s="11" t="s">
        <v>189</v>
      </c>
      <c r="B13" s="23" t="s">
        <v>55</v>
      </c>
      <c r="C13" s="10" t="s">
        <v>137</v>
      </c>
      <c r="D13" s="11">
        <f t="shared" ref="D13:D19" si="2">E13+G13</f>
        <v>175</v>
      </c>
      <c r="E13" s="11">
        <v>58</v>
      </c>
      <c r="F13" s="11"/>
      <c r="G13" s="11">
        <v>117</v>
      </c>
      <c r="H13" s="11">
        <v>2</v>
      </c>
      <c r="I13" s="11">
        <v>115</v>
      </c>
      <c r="J13" s="11"/>
      <c r="K13" s="11">
        <v>51</v>
      </c>
      <c r="L13" s="11">
        <v>66</v>
      </c>
      <c r="M13" s="111"/>
      <c r="N13" s="111"/>
      <c r="O13" s="111"/>
      <c r="P13" s="111"/>
      <c r="Q13" s="111"/>
      <c r="R13" s="111"/>
      <c r="W13" s="83"/>
    </row>
    <row r="14" spans="1:238" s="40" customFormat="1" ht="18" customHeight="1">
      <c r="A14" s="11" t="s">
        <v>193</v>
      </c>
      <c r="B14" s="23" t="s">
        <v>204</v>
      </c>
      <c r="C14" s="10" t="s">
        <v>88</v>
      </c>
      <c r="D14" s="11">
        <f t="shared" si="2"/>
        <v>105</v>
      </c>
      <c r="E14" s="11">
        <v>35</v>
      </c>
      <c r="F14" s="11"/>
      <c r="G14" s="11">
        <v>70</v>
      </c>
      <c r="H14" s="11">
        <v>70</v>
      </c>
      <c r="I14" s="11"/>
      <c r="J14" s="11"/>
      <c r="K14" s="11">
        <v>70</v>
      </c>
      <c r="L14" s="11"/>
      <c r="M14" s="111"/>
      <c r="N14" s="111"/>
      <c r="O14" s="111"/>
      <c r="P14" s="111"/>
      <c r="Q14" s="111"/>
      <c r="R14" s="111"/>
      <c r="W14" s="83"/>
    </row>
    <row r="15" spans="1:238" s="40" customFormat="1" ht="18" customHeight="1">
      <c r="A15" s="11" t="s">
        <v>200</v>
      </c>
      <c r="B15" s="23" t="s">
        <v>203</v>
      </c>
      <c r="C15" s="10" t="s">
        <v>137</v>
      </c>
      <c r="D15" s="11">
        <f t="shared" si="2"/>
        <v>66</v>
      </c>
      <c r="E15" s="11">
        <v>22</v>
      </c>
      <c r="F15" s="11"/>
      <c r="G15" s="11">
        <v>44</v>
      </c>
      <c r="H15" s="11">
        <v>44</v>
      </c>
      <c r="I15" s="11"/>
      <c r="J15" s="11"/>
      <c r="K15" s="11"/>
      <c r="L15" s="11">
        <v>44</v>
      </c>
      <c r="M15" s="115"/>
      <c r="N15" s="115"/>
      <c r="O15" s="115"/>
      <c r="P15" s="115"/>
      <c r="Q15" s="115"/>
      <c r="R15" s="115"/>
      <c r="W15" s="83"/>
    </row>
    <row r="16" spans="1:238" ht="18" customHeight="1">
      <c r="A16" s="11" t="s">
        <v>201</v>
      </c>
      <c r="B16" s="23" t="s">
        <v>192</v>
      </c>
      <c r="C16" s="10" t="s">
        <v>89</v>
      </c>
      <c r="D16" s="11">
        <f t="shared" si="2"/>
        <v>198</v>
      </c>
      <c r="E16" s="11">
        <v>66</v>
      </c>
      <c r="F16" s="11"/>
      <c r="G16" s="11">
        <v>132</v>
      </c>
      <c r="H16" s="11">
        <v>82</v>
      </c>
      <c r="I16" s="11">
        <v>50</v>
      </c>
      <c r="J16" s="11"/>
      <c r="K16" s="11">
        <v>66</v>
      </c>
      <c r="L16" s="11">
        <v>66</v>
      </c>
      <c r="M16" s="111"/>
      <c r="N16" s="5"/>
      <c r="O16" s="5"/>
      <c r="P16" s="5"/>
      <c r="Q16" s="5"/>
      <c r="R16" s="5"/>
      <c r="W16" s="84"/>
    </row>
    <row r="17" spans="1:23" ht="18" customHeight="1">
      <c r="A17" s="11" t="s">
        <v>190</v>
      </c>
      <c r="B17" s="23" t="s">
        <v>85</v>
      </c>
      <c r="C17" s="10" t="s">
        <v>137</v>
      </c>
      <c r="D17" s="11">
        <f t="shared" si="2"/>
        <v>168</v>
      </c>
      <c r="E17" s="11">
        <v>56</v>
      </c>
      <c r="F17" s="11"/>
      <c r="G17" s="11">
        <v>112</v>
      </c>
      <c r="H17" s="11">
        <v>112</v>
      </c>
      <c r="I17" s="11"/>
      <c r="J17" s="11"/>
      <c r="K17" s="11">
        <v>68</v>
      </c>
      <c r="L17" s="11">
        <v>44</v>
      </c>
      <c r="M17" s="111"/>
      <c r="N17" s="111"/>
      <c r="O17" s="111"/>
      <c r="P17" s="111"/>
      <c r="Q17" s="111"/>
      <c r="R17" s="111"/>
      <c r="W17" s="84"/>
    </row>
    <row r="18" spans="1:23" ht="18" customHeight="1">
      <c r="A18" s="11" t="s">
        <v>191</v>
      </c>
      <c r="B18" s="23" t="s">
        <v>84</v>
      </c>
      <c r="C18" s="10" t="s">
        <v>137</v>
      </c>
      <c r="D18" s="11">
        <f t="shared" si="2"/>
        <v>150</v>
      </c>
      <c r="E18" s="11">
        <v>50</v>
      </c>
      <c r="F18" s="11"/>
      <c r="G18" s="11">
        <v>100</v>
      </c>
      <c r="H18" s="11">
        <v>100</v>
      </c>
      <c r="I18" s="11"/>
      <c r="J18" s="11"/>
      <c r="K18" s="11">
        <v>34</v>
      </c>
      <c r="L18" s="11">
        <v>66</v>
      </c>
      <c r="M18" s="111"/>
      <c r="N18" s="5"/>
      <c r="O18" s="5"/>
      <c r="P18" s="5"/>
      <c r="Q18" s="5"/>
      <c r="R18" s="5"/>
      <c r="W18" s="83"/>
    </row>
    <row r="19" spans="1:23" ht="18" customHeight="1">
      <c r="A19" s="11" t="s">
        <v>202</v>
      </c>
      <c r="B19" s="23" t="s">
        <v>194</v>
      </c>
      <c r="C19" s="10" t="s">
        <v>137</v>
      </c>
      <c r="D19" s="11">
        <f t="shared" si="2"/>
        <v>249</v>
      </c>
      <c r="E19" s="11">
        <v>83</v>
      </c>
      <c r="F19" s="11"/>
      <c r="G19" s="11">
        <v>166</v>
      </c>
      <c r="H19" s="11">
        <v>166</v>
      </c>
      <c r="I19" s="11"/>
      <c r="J19" s="11"/>
      <c r="K19" s="11">
        <v>68</v>
      </c>
      <c r="L19" s="11">
        <v>98</v>
      </c>
      <c r="M19" s="111"/>
      <c r="N19" s="111"/>
      <c r="O19" s="111"/>
      <c r="P19" s="111"/>
      <c r="Q19" s="111"/>
      <c r="R19" s="111"/>
      <c r="W19" s="84"/>
    </row>
    <row r="20" spans="1:23" ht="31.2">
      <c r="A20" s="28" t="s">
        <v>8</v>
      </c>
      <c r="B20" s="29" t="s">
        <v>126</v>
      </c>
      <c r="C20" s="30" t="s">
        <v>150</v>
      </c>
      <c r="D20" s="28">
        <f t="shared" ref="D20:R20" si="3">SUM(D21:D26)</f>
        <v>798</v>
      </c>
      <c r="E20" s="28">
        <f t="shared" si="3"/>
        <v>266</v>
      </c>
      <c r="F20" s="28">
        <f t="shared" si="3"/>
        <v>0</v>
      </c>
      <c r="G20" s="28">
        <f t="shared" si="3"/>
        <v>532</v>
      </c>
      <c r="H20" s="28">
        <f t="shared" si="3"/>
        <v>154</v>
      </c>
      <c r="I20" s="28">
        <f t="shared" si="3"/>
        <v>378</v>
      </c>
      <c r="J20" s="28"/>
      <c r="K20" s="28"/>
      <c r="L20" s="28"/>
      <c r="M20" s="28">
        <f t="shared" si="3"/>
        <v>148</v>
      </c>
      <c r="N20" s="28">
        <f t="shared" si="3"/>
        <v>136</v>
      </c>
      <c r="O20" s="28">
        <f t="shared" si="3"/>
        <v>56</v>
      </c>
      <c r="P20" s="28">
        <f t="shared" si="3"/>
        <v>108</v>
      </c>
      <c r="Q20" s="28">
        <f t="shared" si="3"/>
        <v>48</v>
      </c>
      <c r="R20" s="28">
        <f t="shared" si="3"/>
        <v>36</v>
      </c>
      <c r="U20" s="40"/>
      <c r="W20" s="84"/>
    </row>
    <row r="21" spans="1:23" ht="18" customHeight="1">
      <c r="A21" s="11" t="s">
        <v>9</v>
      </c>
      <c r="B21" s="24" t="s">
        <v>52</v>
      </c>
      <c r="C21" s="10" t="s">
        <v>91</v>
      </c>
      <c r="D21" s="13">
        <f t="shared" ref="D21:D26" si="4">E21+G21</f>
        <v>62</v>
      </c>
      <c r="E21" s="13">
        <v>14</v>
      </c>
      <c r="F21" s="13"/>
      <c r="G21" s="12">
        <v>48</v>
      </c>
      <c r="H21" s="12">
        <v>48</v>
      </c>
      <c r="I21" s="12"/>
      <c r="J21" s="11"/>
      <c r="K21" s="11"/>
      <c r="L21" s="11"/>
      <c r="M21" s="12"/>
      <c r="N21" s="12"/>
      <c r="P21" s="12">
        <v>48</v>
      </c>
      <c r="Q21" s="12"/>
      <c r="R21" s="5"/>
      <c r="W21" s="84"/>
    </row>
    <row r="22" spans="1:23" ht="18" customHeight="1">
      <c r="A22" s="11" t="s">
        <v>10</v>
      </c>
      <c r="B22" s="21" t="s">
        <v>53</v>
      </c>
      <c r="C22" s="10" t="s">
        <v>91</v>
      </c>
      <c r="D22" s="13">
        <f t="shared" si="4"/>
        <v>62</v>
      </c>
      <c r="E22" s="13">
        <v>14</v>
      </c>
      <c r="F22" s="13"/>
      <c r="G22" s="12">
        <v>48</v>
      </c>
      <c r="H22" s="12"/>
      <c r="I22" s="12">
        <v>48</v>
      </c>
      <c r="J22" s="11"/>
      <c r="K22" s="11"/>
      <c r="L22" s="11"/>
      <c r="M22" s="12">
        <v>48</v>
      </c>
      <c r="O22" s="12"/>
      <c r="P22" s="12"/>
      <c r="Q22" s="12"/>
      <c r="R22" s="5"/>
      <c r="W22" s="73"/>
    </row>
    <row r="23" spans="1:23" ht="18" customHeight="1">
      <c r="A23" s="11" t="s">
        <v>11</v>
      </c>
      <c r="B23" s="24" t="s">
        <v>54</v>
      </c>
      <c r="C23" s="10" t="s">
        <v>136</v>
      </c>
      <c r="D23" s="13">
        <f t="shared" si="4"/>
        <v>188</v>
      </c>
      <c r="E23" s="13">
        <v>20</v>
      </c>
      <c r="F23" s="13"/>
      <c r="G23" s="12">
        <v>168</v>
      </c>
      <c r="H23" s="12"/>
      <c r="I23" s="12">
        <v>168</v>
      </c>
      <c r="J23" s="11"/>
      <c r="K23" s="11"/>
      <c r="L23" s="11"/>
      <c r="M23" s="12">
        <v>32</v>
      </c>
      <c r="N23" s="12">
        <v>36</v>
      </c>
      <c r="O23" s="12">
        <v>28</v>
      </c>
      <c r="P23" s="12">
        <v>30</v>
      </c>
      <c r="Q23" s="12">
        <v>24</v>
      </c>
      <c r="R23" s="12">
        <v>18</v>
      </c>
      <c r="S23" s="34">
        <f>SUM(M23:R23)</f>
        <v>168</v>
      </c>
    </row>
    <row r="24" spans="1:23" ht="18" customHeight="1">
      <c r="A24" s="11" t="s">
        <v>12</v>
      </c>
      <c r="B24" s="24" t="s">
        <v>55</v>
      </c>
      <c r="C24" s="10" t="s">
        <v>90</v>
      </c>
      <c r="D24" s="13">
        <f t="shared" si="4"/>
        <v>336</v>
      </c>
      <c r="E24" s="13">
        <v>168</v>
      </c>
      <c r="F24" s="13"/>
      <c r="G24" s="12">
        <v>168</v>
      </c>
      <c r="H24" s="12">
        <v>6</v>
      </c>
      <c r="I24" s="12">
        <v>162</v>
      </c>
      <c r="J24" s="11"/>
      <c r="K24" s="11"/>
      <c r="L24" s="11"/>
      <c r="M24" s="12">
        <v>32</v>
      </c>
      <c r="N24" s="12">
        <v>36</v>
      </c>
      <c r="O24" s="12">
        <v>28</v>
      </c>
      <c r="P24" s="12">
        <v>30</v>
      </c>
      <c r="Q24" s="12">
        <v>24</v>
      </c>
      <c r="R24" s="12">
        <v>18</v>
      </c>
      <c r="S24" s="35">
        <f>SUM(M24:R24)</f>
        <v>168</v>
      </c>
    </row>
    <row r="25" spans="1:23" ht="18" customHeight="1">
      <c r="A25" s="57" t="s">
        <v>13</v>
      </c>
      <c r="B25" s="65" t="s">
        <v>105</v>
      </c>
      <c r="C25" s="59" t="s">
        <v>88</v>
      </c>
      <c r="D25" s="60">
        <f t="shared" si="4"/>
        <v>96</v>
      </c>
      <c r="E25" s="60">
        <f>G25/2</f>
        <v>32</v>
      </c>
      <c r="F25" s="60"/>
      <c r="G25" s="66">
        <v>64</v>
      </c>
      <c r="H25" s="66">
        <v>64</v>
      </c>
      <c r="I25" s="66"/>
      <c r="J25" s="57"/>
      <c r="K25" s="57"/>
      <c r="L25" s="57"/>
      <c r="M25" s="64"/>
      <c r="N25" s="66">
        <v>64</v>
      </c>
      <c r="O25" s="66" t="s">
        <v>128</v>
      </c>
      <c r="P25" s="66"/>
      <c r="Q25" s="66"/>
      <c r="R25" s="62"/>
    </row>
    <row r="26" spans="1:23" ht="18" customHeight="1">
      <c r="A26" s="57" t="s">
        <v>14</v>
      </c>
      <c r="B26" s="65" t="s">
        <v>56</v>
      </c>
      <c r="C26" s="59" t="s">
        <v>91</v>
      </c>
      <c r="D26" s="60">
        <f t="shared" si="4"/>
        <v>54</v>
      </c>
      <c r="E26" s="60">
        <f>G26/2</f>
        <v>18</v>
      </c>
      <c r="F26" s="60"/>
      <c r="G26" s="66">
        <v>36</v>
      </c>
      <c r="H26" s="66">
        <v>36</v>
      </c>
      <c r="I26" s="66"/>
      <c r="J26" s="57"/>
      <c r="K26" s="57"/>
      <c r="L26" s="57"/>
      <c r="M26" s="66">
        <v>36</v>
      </c>
      <c r="N26" s="64"/>
      <c r="O26" s="66"/>
      <c r="P26" s="66"/>
      <c r="Q26" s="66"/>
      <c r="R26" s="62"/>
    </row>
    <row r="27" spans="1:23" ht="18" customHeight="1">
      <c r="A27" s="28" t="s">
        <v>59</v>
      </c>
      <c r="B27" s="29" t="s">
        <v>60</v>
      </c>
      <c r="C27" s="30" t="s">
        <v>151</v>
      </c>
      <c r="D27" s="28">
        <f t="shared" ref="D27:O27" si="5">SUM(D28:D30)</f>
        <v>432</v>
      </c>
      <c r="E27" s="28">
        <f t="shared" si="5"/>
        <v>144</v>
      </c>
      <c r="F27" s="28">
        <f t="shared" si="5"/>
        <v>0</v>
      </c>
      <c r="G27" s="28">
        <f t="shared" si="5"/>
        <v>288</v>
      </c>
      <c r="H27" s="28">
        <f t="shared" si="5"/>
        <v>198</v>
      </c>
      <c r="I27" s="28">
        <f t="shared" si="5"/>
        <v>90</v>
      </c>
      <c r="J27" s="28"/>
      <c r="K27" s="28"/>
      <c r="L27" s="28"/>
      <c r="M27" s="28">
        <f t="shared" si="5"/>
        <v>140</v>
      </c>
      <c r="N27" s="28">
        <f t="shared" si="5"/>
        <v>72</v>
      </c>
      <c r="O27" s="28">
        <f t="shared" si="5"/>
        <v>76</v>
      </c>
      <c r="P27" s="28"/>
      <c r="Q27" s="28"/>
      <c r="R27" s="28"/>
    </row>
    <row r="28" spans="1:23" ht="18" customHeight="1">
      <c r="A28" s="11" t="s">
        <v>15</v>
      </c>
      <c r="B28" s="24" t="s">
        <v>57</v>
      </c>
      <c r="C28" s="10" t="s">
        <v>89</v>
      </c>
      <c r="D28" s="13">
        <f>G28*1.5</f>
        <v>198</v>
      </c>
      <c r="E28" s="13">
        <f>D28-G28</f>
        <v>66</v>
      </c>
      <c r="F28" s="13"/>
      <c r="G28" s="13">
        <v>132</v>
      </c>
      <c r="H28" s="12">
        <v>92</v>
      </c>
      <c r="I28" s="13">
        <v>40</v>
      </c>
      <c r="J28" s="12"/>
      <c r="K28" s="14"/>
      <c r="L28" s="15"/>
      <c r="M28" s="13">
        <v>60</v>
      </c>
      <c r="N28" s="12">
        <v>72</v>
      </c>
      <c r="O28" s="16"/>
      <c r="P28" s="17"/>
      <c r="Q28" s="16"/>
      <c r="R28" s="5"/>
    </row>
    <row r="29" spans="1:23" ht="18" customHeight="1">
      <c r="A29" s="11" t="s">
        <v>16</v>
      </c>
      <c r="B29" s="24" t="s">
        <v>58</v>
      </c>
      <c r="C29" s="10" t="s">
        <v>88</v>
      </c>
      <c r="D29" s="13">
        <f t="shared" ref="D29:D30" si="6">G29*1.5</f>
        <v>120</v>
      </c>
      <c r="E29" s="13">
        <f>D29-G29</f>
        <v>40</v>
      </c>
      <c r="F29" s="13"/>
      <c r="G29" s="13">
        <v>80</v>
      </c>
      <c r="H29" s="12">
        <v>50</v>
      </c>
      <c r="I29" s="13">
        <v>30</v>
      </c>
      <c r="J29" s="12"/>
      <c r="K29" s="14"/>
      <c r="L29" s="15"/>
      <c r="M29" s="13">
        <v>80</v>
      </c>
      <c r="N29" s="5"/>
      <c r="O29" s="5"/>
      <c r="P29" s="17"/>
      <c r="Q29" s="16"/>
      <c r="R29" s="5"/>
    </row>
    <row r="30" spans="1:23" ht="15.6">
      <c r="A30" s="11" t="s">
        <v>17</v>
      </c>
      <c r="B30" s="24" t="s">
        <v>152</v>
      </c>
      <c r="C30" s="10" t="s">
        <v>88</v>
      </c>
      <c r="D30" s="13">
        <f t="shared" si="6"/>
        <v>114</v>
      </c>
      <c r="E30" s="13">
        <f>D30-G30</f>
        <v>38</v>
      </c>
      <c r="F30" s="13"/>
      <c r="G30" s="13">
        <v>76</v>
      </c>
      <c r="H30" s="13">
        <v>56</v>
      </c>
      <c r="I30" s="13">
        <v>20</v>
      </c>
      <c r="J30" s="13"/>
      <c r="K30" s="14"/>
      <c r="L30" s="14"/>
      <c r="M30" s="13"/>
      <c r="O30" s="13">
        <v>76</v>
      </c>
      <c r="P30" s="16"/>
      <c r="Q30" s="16"/>
      <c r="R30" s="5"/>
    </row>
    <row r="31" spans="1:23" s="40" customFormat="1" ht="18" customHeight="1">
      <c r="A31" s="2">
        <v>1</v>
      </c>
      <c r="B31" s="2">
        <v>2</v>
      </c>
      <c r="C31" s="2">
        <v>3</v>
      </c>
      <c r="D31" s="2">
        <v>4</v>
      </c>
      <c r="E31" s="2">
        <v>5</v>
      </c>
      <c r="F31" s="2"/>
      <c r="G31" s="2">
        <v>7</v>
      </c>
      <c r="H31" s="2">
        <v>8</v>
      </c>
      <c r="I31" s="2">
        <v>9</v>
      </c>
      <c r="J31" s="2">
        <v>10</v>
      </c>
      <c r="K31" s="2">
        <v>11</v>
      </c>
      <c r="L31" s="2">
        <v>12</v>
      </c>
      <c r="M31" s="2">
        <v>13</v>
      </c>
      <c r="N31" s="2">
        <v>14</v>
      </c>
      <c r="O31" s="2">
        <v>15</v>
      </c>
      <c r="P31" s="2">
        <v>16</v>
      </c>
      <c r="Q31" s="2">
        <v>17</v>
      </c>
      <c r="R31" s="2">
        <v>18</v>
      </c>
    </row>
    <row r="32" spans="1:23" ht="18" customHeight="1">
      <c r="A32" s="74" t="s">
        <v>19</v>
      </c>
      <c r="B32" s="75" t="s">
        <v>20</v>
      </c>
      <c r="C32" s="76" t="s">
        <v>175</v>
      </c>
      <c r="D32" s="74">
        <f>D33+D48</f>
        <v>4206</v>
      </c>
      <c r="E32" s="74">
        <f>E33+E48</f>
        <v>1102</v>
      </c>
      <c r="F32" s="74">
        <f>F33+F48</f>
        <v>0</v>
      </c>
      <c r="G32" s="74">
        <f>G33+G48</f>
        <v>2204</v>
      </c>
      <c r="H32" s="74">
        <f t="shared" ref="H32:R32" si="7">H33+H48</f>
        <v>1484</v>
      </c>
      <c r="I32" s="74">
        <f t="shared" si="7"/>
        <v>660</v>
      </c>
      <c r="J32" s="74">
        <f t="shared" si="7"/>
        <v>60</v>
      </c>
      <c r="K32" s="74">
        <f t="shared" si="7"/>
        <v>0</v>
      </c>
      <c r="L32" s="74">
        <f t="shared" si="7"/>
        <v>0</v>
      </c>
      <c r="M32" s="74">
        <f t="shared" si="7"/>
        <v>288</v>
      </c>
      <c r="N32" s="74">
        <f t="shared" si="7"/>
        <v>620</v>
      </c>
      <c r="O32" s="74">
        <f t="shared" si="7"/>
        <v>444</v>
      </c>
      <c r="P32" s="74">
        <f t="shared" si="7"/>
        <v>756</v>
      </c>
      <c r="Q32" s="74">
        <f t="shared" si="7"/>
        <v>564</v>
      </c>
      <c r="R32" s="74">
        <f t="shared" si="7"/>
        <v>432</v>
      </c>
      <c r="T32" s="3"/>
    </row>
    <row r="33" spans="1:21" ht="18" customHeight="1">
      <c r="A33" s="28" t="s">
        <v>21</v>
      </c>
      <c r="B33" s="29" t="s">
        <v>22</v>
      </c>
      <c r="C33" s="30" t="s">
        <v>176</v>
      </c>
      <c r="D33" s="28">
        <f>SUM(D34:D47)</f>
        <v>1959</v>
      </c>
      <c r="E33" s="28">
        <f t="shared" ref="E33:R33" si="8">SUM(E34:E47)</f>
        <v>653</v>
      </c>
      <c r="F33" s="28">
        <f t="shared" si="8"/>
        <v>0</v>
      </c>
      <c r="G33" s="28">
        <f t="shared" si="8"/>
        <v>1306</v>
      </c>
      <c r="H33" s="28">
        <f t="shared" si="8"/>
        <v>876</v>
      </c>
      <c r="I33" s="28">
        <f t="shared" si="8"/>
        <v>430</v>
      </c>
      <c r="J33" s="28">
        <f t="shared" si="8"/>
        <v>0</v>
      </c>
      <c r="K33" s="28">
        <f t="shared" si="8"/>
        <v>0</v>
      </c>
      <c r="L33" s="28">
        <f t="shared" si="8"/>
        <v>0</v>
      </c>
      <c r="M33" s="28">
        <f t="shared" si="8"/>
        <v>288</v>
      </c>
      <c r="N33" s="28">
        <f t="shared" si="8"/>
        <v>440</v>
      </c>
      <c r="O33" s="28">
        <f t="shared" si="8"/>
        <v>152</v>
      </c>
      <c r="P33" s="28">
        <f t="shared" si="8"/>
        <v>68</v>
      </c>
      <c r="Q33" s="28">
        <f t="shared" si="8"/>
        <v>212</v>
      </c>
      <c r="R33" s="28">
        <f t="shared" si="8"/>
        <v>146</v>
      </c>
      <c r="T33" s="53"/>
    </row>
    <row r="34" spans="1:21" ht="18" customHeight="1">
      <c r="A34" s="11" t="s">
        <v>23</v>
      </c>
      <c r="B34" s="21" t="s">
        <v>61</v>
      </c>
      <c r="C34" s="10" t="s">
        <v>88</v>
      </c>
      <c r="D34" s="13">
        <f>G34*1.5</f>
        <v>135</v>
      </c>
      <c r="E34" s="13">
        <f t="shared" ref="E34:E47" si="9">D34-G34</f>
        <v>45</v>
      </c>
      <c r="F34" s="13"/>
      <c r="G34" s="18">
        <v>90</v>
      </c>
      <c r="H34" s="13">
        <v>60</v>
      </c>
      <c r="I34" s="13">
        <v>30</v>
      </c>
      <c r="J34" s="13"/>
      <c r="K34" s="14"/>
      <c r="L34" s="14"/>
      <c r="M34" s="5"/>
      <c r="N34" s="13">
        <v>90</v>
      </c>
      <c r="O34" s="13"/>
      <c r="P34" s="13"/>
      <c r="Q34" s="13"/>
      <c r="R34" s="5"/>
      <c r="T34" s="53"/>
    </row>
    <row r="35" spans="1:21" ht="18" customHeight="1">
      <c r="A35" s="11" t="s">
        <v>24</v>
      </c>
      <c r="B35" s="21" t="s">
        <v>135</v>
      </c>
      <c r="C35" s="10" t="s">
        <v>92</v>
      </c>
      <c r="D35" s="13">
        <f>G35*1.5</f>
        <v>144</v>
      </c>
      <c r="E35" s="13">
        <f t="shared" si="9"/>
        <v>48</v>
      </c>
      <c r="F35" s="13"/>
      <c r="G35" s="18">
        <v>96</v>
      </c>
      <c r="H35" s="13">
        <v>66</v>
      </c>
      <c r="I35" s="13">
        <v>30</v>
      </c>
      <c r="J35" s="13"/>
      <c r="K35" s="14"/>
      <c r="L35" s="14"/>
      <c r="M35" s="13">
        <v>96</v>
      </c>
      <c r="N35" s="13"/>
      <c r="O35" s="5"/>
      <c r="P35" s="13"/>
      <c r="Q35" s="13"/>
      <c r="R35" s="5"/>
      <c r="T35" s="53"/>
    </row>
    <row r="36" spans="1:21" ht="18" customHeight="1">
      <c r="A36" s="11" t="s">
        <v>25</v>
      </c>
      <c r="B36" s="21" t="s">
        <v>62</v>
      </c>
      <c r="C36" s="10" t="s">
        <v>88</v>
      </c>
      <c r="D36" s="13">
        <f t="shared" ref="D36:D42" si="10">G36*1.5</f>
        <v>162</v>
      </c>
      <c r="E36" s="13">
        <f t="shared" si="9"/>
        <v>54</v>
      </c>
      <c r="F36" s="13"/>
      <c r="G36" s="18">
        <v>108</v>
      </c>
      <c r="H36" s="13">
        <v>88</v>
      </c>
      <c r="I36" s="13">
        <v>20</v>
      </c>
      <c r="J36" s="13"/>
      <c r="K36" s="14"/>
      <c r="L36" s="14"/>
      <c r="M36" s="13"/>
      <c r="N36" s="13">
        <v>108</v>
      </c>
      <c r="O36" s="13"/>
      <c r="P36" s="13"/>
      <c r="Q36" s="13"/>
      <c r="R36" s="5"/>
      <c r="T36" s="53"/>
    </row>
    <row r="37" spans="1:21" ht="18" customHeight="1">
      <c r="A37" s="11" t="s">
        <v>26</v>
      </c>
      <c r="B37" s="21" t="s">
        <v>63</v>
      </c>
      <c r="C37" s="10" t="s">
        <v>92</v>
      </c>
      <c r="D37" s="13">
        <f t="shared" si="10"/>
        <v>210</v>
      </c>
      <c r="E37" s="13">
        <f t="shared" si="9"/>
        <v>70</v>
      </c>
      <c r="F37" s="13"/>
      <c r="G37" s="18">
        <v>140</v>
      </c>
      <c r="H37" s="13">
        <v>80</v>
      </c>
      <c r="I37" s="13">
        <v>60</v>
      </c>
      <c r="J37" s="13"/>
      <c r="K37" s="14"/>
      <c r="L37" s="14"/>
      <c r="M37" s="13">
        <v>140</v>
      </c>
      <c r="N37" s="5"/>
      <c r="O37" s="13"/>
      <c r="P37" s="13"/>
      <c r="Q37" s="13"/>
      <c r="R37" s="5"/>
      <c r="T37" s="53"/>
    </row>
    <row r="38" spans="1:21" s="40" customFormat="1" ht="18" customHeight="1">
      <c r="A38" s="11" t="s">
        <v>27</v>
      </c>
      <c r="B38" s="21" t="s">
        <v>64</v>
      </c>
      <c r="C38" s="10" t="s">
        <v>92</v>
      </c>
      <c r="D38" s="13">
        <f>G38*1.5</f>
        <v>279</v>
      </c>
      <c r="E38" s="13">
        <f t="shared" si="9"/>
        <v>93</v>
      </c>
      <c r="F38" s="13"/>
      <c r="G38" s="18">
        <v>186</v>
      </c>
      <c r="H38" s="13">
        <v>116</v>
      </c>
      <c r="I38" s="13">
        <v>70</v>
      </c>
      <c r="J38" s="13"/>
      <c r="K38" s="14"/>
      <c r="L38" s="14"/>
      <c r="M38" s="13">
        <v>52</v>
      </c>
      <c r="N38" s="13">
        <v>134</v>
      </c>
      <c r="O38" s="5"/>
      <c r="P38" s="13"/>
      <c r="Q38" s="13"/>
      <c r="R38" s="5"/>
      <c r="T38" s="53"/>
    </row>
    <row r="39" spans="1:21" ht="18" customHeight="1">
      <c r="A39" s="11" t="s">
        <v>28</v>
      </c>
      <c r="B39" s="21" t="s">
        <v>104</v>
      </c>
      <c r="C39" s="10" t="s">
        <v>92</v>
      </c>
      <c r="D39" s="13">
        <f>G39*1.5</f>
        <v>114</v>
      </c>
      <c r="E39" s="13">
        <f t="shared" si="9"/>
        <v>38</v>
      </c>
      <c r="F39" s="13"/>
      <c r="G39" s="18">
        <v>76</v>
      </c>
      <c r="H39" s="13">
        <v>56</v>
      </c>
      <c r="I39" s="13">
        <v>20</v>
      </c>
      <c r="J39" s="13"/>
      <c r="K39" s="14"/>
      <c r="L39" s="14"/>
      <c r="M39" s="13"/>
      <c r="N39" s="13"/>
      <c r="O39" s="13">
        <v>76</v>
      </c>
      <c r="P39" s="5"/>
      <c r="Q39" s="5"/>
      <c r="R39" s="5"/>
      <c r="T39" s="53"/>
    </row>
    <row r="40" spans="1:21" ht="30">
      <c r="A40" s="11" t="s">
        <v>29</v>
      </c>
      <c r="B40" s="54" t="s">
        <v>129</v>
      </c>
      <c r="C40" s="10" t="s">
        <v>88</v>
      </c>
      <c r="D40" s="13">
        <f t="shared" si="10"/>
        <v>87</v>
      </c>
      <c r="E40" s="13">
        <f t="shared" si="9"/>
        <v>29</v>
      </c>
      <c r="F40" s="13"/>
      <c r="G40" s="18">
        <v>58</v>
      </c>
      <c r="H40" s="13">
        <v>48</v>
      </c>
      <c r="I40" s="13">
        <v>10</v>
      </c>
      <c r="J40" s="13"/>
      <c r="K40" s="14"/>
      <c r="L40" s="14"/>
      <c r="M40" s="13"/>
      <c r="N40" s="13"/>
      <c r="O40" s="5"/>
      <c r="P40" s="5"/>
      <c r="Q40" s="13">
        <v>58</v>
      </c>
      <c r="R40" s="5"/>
      <c r="T40" s="53"/>
    </row>
    <row r="41" spans="1:21" ht="18" customHeight="1">
      <c r="A41" s="11" t="s">
        <v>30</v>
      </c>
      <c r="B41" s="21" t="s">
        <v>65</v>
      </c>
      <c r="C41" s="10" t="s">
        <v>88</v>
      </c>
      <c r="D41" s="13">
        <f t="shared" si="10"/>
        <v>114</v>
      </c>
      <c r="E41" s="13">
        <f t="shared" si="9"/>
        <v>38</v>
      </c>
      <c r="F41" s="13"/>
      <c r="G41" s="18">
        <v>76</v>
      </c>
      <c r="H41" s="13">
        <v>50</v>
      </c>
      <c r="I41" s="13">
        <v>26</v>
      </c>
      <c r="J41" s="13"/>
      <c r="K41" s="14"/>
      <c r="L41" s="14"/>
      <c r="M41" s="5"/>
      <c r="N41" s="5"/>
      <c r="O41" s="5">
        <v>76</v>
      </c>
      <c r="P41" s="5"/>
      <c r="Q41" s="13"/>
      <c r="R41" s="5"/>
      <c r="T41" s="53"/>
    </row>
    <row r="42" spans="1:21" ht="18" customHeight="1">
      <c r="A42" s="11" t="s">
        <v>31</v>
      </c>
      <c r="B42" s="21" t="s">
        <v>66</v>
      </c>
      <c r="C42" s="10" t="s">
        <v>88</v>
      </c>
      <c r="D42" s="13">
        <f t="shared" si="10"/>
        <v>102</v>
      </c>
      <c r="E42" s="13">
        <f t="shared" si="9"/>
        <v>34</v>
      </c>
      <c r="F42" s="13"/>
      <c r="G42" s="18">
        <v>68</v>
      </c>
      <c r="H42" s="19">
        <v>20</v>
      </c>
      <c r="I42" s="19">
        <v>48</v>
      </c>
      <c r="J42" s="19"/>
      <c r="K42" s="19"/>
      <c r="L42" s="19"/>
      <c r="M42" s="19"/>
      <c r="N42" s="19"/>
      <c r="O42" s="5"/>
      <c r="P42" s="19">
        <v>68</v>
      </c>
      <c r="Q42" s="19"/>
      <c r="R42" s="5"/>
      <c r="T42" s="3"/>
    </row>
    <row r="43" spans="1:21" ht="18" customHeight="1">
      <c r="A43" s="57" t="s">
        <v>32</v>
      </c>
      <c r="B43" s="58" t="s">
        <v>67</v>
      </c>
      <c r="C43" s="59" t="s">
        <v>88</v>
      </c>
      <c r="D43" s="60">
        <f t="shared" ref="D43:D45" si="11">G43*1.5</f>
        <v>114</v>
      </c>
      <c r="E43" s="60">
        <f t="shared" si="9"/>
        <v>38</v>
      </c>
      <c r="F43" s="60"/>
      <c r="G43" s="63">
        <v>76</v>
      </c>
      <c r="H43" s="60">
        <v>66</v>
      </c>
      <c r="I43" s="60">
        <v>10</v>
      </c>
      <c r="J43" s="60"/>
      <c r="K43" s="61"/>
      <c r="L43" s="61"/>
      <c r="M43" s="60"/>
      <c r="N43" s="60"/>
      <c r="O43" s="62"/>
      <c r="P43" s="62"/>
      <c r="Q43" s="60">
        <v>76</v>
      </c>
      <c r="R43" s="62"/>
      <c r="T43" s="3"/>
    </row>
    <row r="44" spans="1:21" ht="18" customHeight="1">
      <c r="A44" s="57" t="s">
        <v>33</v>
      </c>
      <c r="B44" s="58" t="s">
        <v>68</v>
      </c>
      <c r="C44" s="59" t="s">
        <v>92</v>
      </c>
      <c r="D44" s="60">
        <f t="shared" si="11"/>
        <v>162</v>
      </c>
      <c r="E44" s="60">
        <f t="shared" si="9"/>
        <v>54</v>
      </c>
      <c r="F44" s="60"/>
      <c r="G44" s="63">
        <v>108</v>
      </c>
      <c r="H44" s="60">
        <v>68</v>
      </c>
      <c r="I44" s="60">
        <v>40</v>
      </c>
      <c r="J44" s="60"/>
      <c r="K44" s="61"/>
      <c r="L44" s="61"/>
      <c r="M44" s="62"/>
      <c r="N44" s="60">
        <v>108</v>
      </c>
      <c r="O44" s="62"/>
      <c r="P44" s="60"/>
      <c r="Q44" s="60"/>
      <c r="R44" s="62"/>
    </row>
    <row r="45" spans="1:21" ht="18" customHeight="1">
      <c r="A45" s="57" t="s">
        <v>34</v>
      </c>
      <c r="B45" s="58" t="s">
        <v>108</v>
      </c>
      <c r="C45" s="59" t="s">
        <v>88</v>
      </c>
      <c r="D45" s="60">
        <f t="shared" si="11"/>
        <v>117</v>
      </c>
      <c r="E45" s="60">
        <f t="shared" si="9"/>
        <v>39</v>
      </c>
      <c r="F45" s="60"/>
      <c r="G45" s="63">
        <v>78</v>
      </c>
      <c r="H45" s="60">
        <v>48</v>
      </c>
      <c r="I45" s="60">
        <v>30</v>
      </c>
      <c r="J45" s="60"/>
      <c r="K45" s="61"/>
      <c r="L45" s="61"/>
      <c r="M45" s="62"/>
      <c r="N45" s="60"/>
      <c r="O45" s="71"/>
      <c r="P45" s="5"/>
      <c r="Q45" s="60">
        <v>78</v>
      </c>
      <c r="R45" s="62"/>
    </row>
    <row r="46" spans="1:21" s="40" customFormat="1" ht="18" customHeight="1">
      <c r="A46" s="57" t="s">
        <v>35</v>
      </c>
      <c r="B46" s="58" t="s">
        <v>123</v>
      </c>
      <c r="C46" s="59" t="s">
        <v>88</v>
      </c>
      <c r="D46" s="60">
        <f>G46*1.5</f>
        <v>87</v>
      </c>
      <c r="E46" s="60">
        <f t="shared" si="9"/>
        <v>29</v>
      </c>
      <c r="F46" s="60"/>
      <c r="G46" s="60">
        <v>58</v>
      </c>
      <c r="H46" s="60">
        <v>52</v>
      </c>
      <c r="I46" s="60">
        <v>6</v>
      </c>
      <c r="J46" s="60"/>
      <c r="K46" s="61"/>
      <c r="L46" s="61"/>
      <c r="M46" s="60"/>
      <c r="N46" s="60"/>
      <c r="O46" s="60"/>
      <c r="P46" s="5"/>
      <c r="Q46" s="5"/>
      <c r="R46" s="62">
        <v>58</v>
      </c>
    </row>
    <row r="47" spans="1:21" s="40" customFormat="1" ht="18" customHeight="1">
      <c r="A47" s="57" t="s">
        <v>168</v>
      </c>
      <c r="B47" s="90" t="s">
        <v>169</v>
      </c>
      <c r="C47" s="91" t="s">
        <v>92</v>
      </c>
      <c r="D47" s="60">
        <f>G47*1.5</f>
        <v>132</v>
      </c>
      <c r="E47" s="60">
        <f t="shared" si="9"/>
        <v>44</v>
      </c>
      <c r="F47" s="60"/>
      <c r="G47" s="60">
        <v>88</v>
      </c>
      <c r="H47" s="60">
        <v>58</v>
      </c>
      <c r="I47" s="60">
        <v>30</v>
      </c>
      <c r="J47" s="60"/>
      <c r="K47" s="61"/>
      <c r="L47" s="61"/>
      <c r="M47" s="60"/>
      <c r="N47" s="60"/>
      <c r="O47" s="5"/>
      <c r="P47" s="5"/>
      <c r="Q47" s="5"/>
      <c r="R47" s="60">
        <v>88</v>
      </c>
    </row>
    <row r="48" spans="1:21" ht="18" customHeight="1">
      <c r="A48" s="28" t="s">
        <v>36</v>
      </c>
      <c r="B48" s="32" t="s">
        <v>37</v>
      </c>
      <c r="C48" s="30" t="s">
        <v>174</v>
      </c>
      <c r="D48" s="28">
        <f>D65+D54+D49+D60</f>
        <v>2247</v>
      </c>
      <c r="E48" s="28">
        <f>E65+E54+E49+E60</f>
        <v>449</v>
      </c>
      <c r="F48" s="28">
        <f>F65+F54+F49+F60</f>
        <v>0</v>
      </c>
      <c r="G48" s="28">
        <f>G65+G54+G49+G60</f>
        <v>898</v>
      </c>
      <c r="H48" s="28">
        <f t="shared" ref="H48:R48" si="12">H65+H54+H49+H60</f>
        <v>608</v>
      </c>
      <c r="I48" s="28">
        <f t="shared" si="12"/>
        <v>230</v>
      </c>
      <c r="J48" s="28">
        <f t="shared" si="12"/>
        <v>60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180</v>
      </c>
      <c r="O48" s="28">
        <f t="shared" si="12"/>
        <v>292</v>
      </c>
      <c r="P48" s="28">
        <f t="shared" si="12"/>
        <v>688</v>
      </c>
      <c r="Q48" s="28">
        <f t="shared" si="12"/>
        <v>352</v>
      </c>
      <c r="R48" s="28">
        <f t="shared" si="12"/>
        <v>286</v>
      </c>
      <c r="U48" s="40"/>
    </row>
    <row r="49" spans="1:21" s="26" customFormat="1" ht="33.75" customHeight="1">
      <c r="A49" s="27" t="s">
        <v>96</v>
      </c>
      <c r="B49" s="31" t="s">
        <v>95</v>
      </c>
      <c r="C49" s="33" t="s">
        <v>127</v>
      </c>
      <c r="D49" s="27">
        <f>SUM(D50:D53)</f>
        <v>612</v>
      </c>
      <c r="E49" s="27">
        <f t="shared" ref="E49:R49" si="13">SUM(E50:E53)</f>
        <v>120</v>
      </c>
      <c r="F49" s="27">
        <f t="shared" ref="F49" si="14">SUM(F50:F53)</f>
        <v>0</v>
      </c>
      <c r="G49" s="27">
        <f t="shared" si="13"/>
        <v>240</v>
      </c>
      <c r="H49" s="27">
        <f t="shared" si="13"/>
        <v>150</v>
      </c>
      <c r="I49" s="27">
        <f t="shared" si="13"/>
        <v>60</v>
      </c>
      <c r="J49" s="27">
        <f t="shared" si="13"/>
        <v>30</v>
      </c>
      <c r="K49" s="27">
        <f t="shared" si="13"/>
        <v>0</v>
      </c>
      <c r="L49" s="27">
        <f t="shared" si="13"/>
        <v>0</v>
      </c>
      <c r="M49" s="27">
        <f t="shared" si="13"/>
        <v>0</v>
      </c>
      <c r="N49" s="27">
        <f t="shared" si="13"/>
        <v>0</v>
      </c>
      <c r="O49" s="27">
        <f t="shared" si="13"/>
        <v>222</v>
      </c>
      <c r="P49" s="27">
        <f t="shared" si="13"/>
        <v>270</v>
      </c>
      <c r="Q49" s="27">
        <f t="shared" si="13"/>
        <v>0</v>
      </c>
      <c r="R49" s="27">
        <f t="shared" si="13"/>
        <v>0</v>
      </c>
      <c r="U49" s="1"/>
    </row>
    <row r="50" spans="1:21" s="26" customFormat="1" ht="18" customHeight="1">
      <c r="A50" s="11" t="s">
        <v>97</v>
      </c>
      <c r="B50" s="21" t="s">
        <v>77</v>
      </c>
      <c r="C50" s="10" t="s">
        <v>88</v>
      </c>
      <c r="D50" s="11">
        <f>G50*1.5</f>
        <v>135</v>
      </c>
      <c r="E50" s="11">
        <f>D50-G50</f>
        <v>45</v>
      </c>
      <c r="F50" s="11"/>
      <c r="G50" s="11">
        <v>90</v>
      </c>
      <c r="H50" s="11">
        <v>66</v>
      </c>
      <c r="I50" s="11">
        <v>24</v>
      </c>
      <c r="J50" s="11"/>
      <c r="K50" s="11"/>
      <c r="L50" s="11"/>
      <c r="M50" s="11"/>
      <c r="N50" s="11"/>
      <c r="O50" s="5"/>
      <c r="P50" s="5">
        <v>90</v>
      </c>
      <c r="Q50" s="5"/>
      <c r="R50" s="5"/>
    </row>
    <row r="51" spans="1:21" s="26" customFormat="1" ht="18" customHeight="1">
      <c r="A51" s="11" t="s">
        <v>38</v>
      </c>
      <c r="B51" s="21" t="s">
        <v>78</v>
      </c>
      <c r="C51" s="20" t="s">
        <v>92</v>
      </c>
      <c r="D51" s="11">
        <f>G51*1.5</f>
        <v>225</v>
      </c>
      <c r="E51" s="11">
        <f>D51-G51</f>
        <v>75</v>
      </c>
      <c r="F51" s="11"/>
      <c r="G51" s="11">
        <v>150</v>
      </c>
      <c r="H51" s="11">
        <v>84</v>
      </c>
      <c r="I51" s="11">
        <v>36</v>
      </c>
      <c r="J51" s="26">
        <v>30</v>
      </c>
      <c r="K51" s="11"/>
      <c r="L51" s="11"/>
      <c r="M51" s="11"/>
      <c r="N51" s="11"/>
      <c r="O51" s="11">
        <v>150</v>
      </c>
      <c r="P51" s="5"/>
      <c r="Q51" s="5"/>
      <c r="R51" s="5"/>
    </row>
    <row r="52" spans="1:21" s="26" customFormat="1" ht="18" customHeight="1">
      <c r="A52" s="11" t="s">
        <v>39</v>
      </c>
      <c r="B52" s="6" t="s">
        <v>157</v>
      </c>
      <c r="C52" s="10" t="s">
        <v>88</v>
      </c>
      <c r="D52" s="11">
        <v>72</v>
      </c>
      <c r="E52" s="11"/>
      <c r="F52" s="11"/>
      <c r="G52" s="5"/>
      <c r="H52" s="5"/>
      <c r="I52" s="5"/>
      <c r="J52" s="5"/>
      <c r="K52" s="5"/>
      <c r="L52" s="5"/>
      <c r="M52" s="5"/>
      <c r="N52" s="5"/>
      <c r="O52" s="5">
        <v>72</v>
      </c>
      <c r="P52" s="5"/>
      <c r="Q52" s="5"/>
      <c r="R52" s="5"/>
      <c r="U52" s="40"/>
    </row>
    <row r="53" spans="1:21" s="26" customFormat="1" ht="18" customHeight="1">
      <c r="A53" s="11" t="s">
        <v>98</v>
      </c>
      <c r="B53" s="6" t="s">
        <v>158</v>
      </c>
      <c r="C53" s="10" t="s">
        <v>88</v>
      </c>
      <c r="D53" s="11">
        <v>180</v>
      </c>
      <c r="E53" s="11"/>
      <c r="F53" s="11"/>
      <c r="G53" s="11"/>
      <c r="H53" s="36"/>
      <c r="I53" s="36"/>
      <c r="J53" s="36"/>
      <c r="K53" s="67"/>
      <c r="L53" s="67"/>
      <c r="M53" s="67"/>
      <c r="N53" s="67"/>
      <c r="O53" s="5"/>
      <c r="P53" s="11">
        <v>180</v>
      </c>
      <c r="Q53" s="5"/>
      <c r="R53" s="5"/>
    </row>
    <row r="54" spans="1:21" ht="18" customHeight="1">
      <c r="A54" s="27" t="s">
        <v>71</v>
      </c>
      <c r="B54" s="31" t="s">
        <v>72</v>
      </c>
      <c r="C54" s="33" t="s">
        <v>125</v>
      </c>
      <c r="D54" s="27">
        <f>SUM(D55:D59)</f>
        <v>984</v>
      </c>
      <c r="E54" s="27">
        <f t="shared" ref="E54:R54" si="15">SUM(E55:E59)</f>
        <v>220</v>
      </c>
      <c r="F54" s="27">
        <f t="shared" si="15"/>
        <v>0</v>
      </c>
      <c r="G54" s="27">
        <f t="shared" si="15"/>
        <v>440</v>
      </c>
      <c r="H54" s="27">
        <f t="shared" si="15"/>
        <v>290</v>
      </c>
      <c r="I54" s="27">
        <f t="shared" si="15"/>
        <v>120</v>
      </c>
      <c r="J54" s="27">
        <f t="shared" si="15"/>
        <v>30</v>
      </c>
      <c r="K54" s="27">
        <f t="shared" si="15"/>
        <v>0</v>
      </c>
      <c r="L54" s="27">
        <f t="shared" si="15"/>
        <v>0</v>
      </c>
      <c r="M54" s="27">
        <f t="shared" si="15"/>
        <v>0</v>
      </c>
      <c r="N54" s="27">
        <f t="shared" si="15"/>
        <v>0</v>
      </c>
      <c r="O54" s="27">
        <f t="shared" si="15"/>
        <v>70</v>
      </c>
      <c r="P54" s="27">
        <f t="shared" si="15"/>
        <v>418</v>
      </c>
      <c r="Q54" s="27">
        <f t="shared" si="15"/>
        <v>276</v>
      </c>
      <c r="R54" s="27">
        <f t="shared" si="15"/>
        <v>0</v>
      </c>
      <c r="U54" s="26"/>
    </row>
    <row r="55" spans="1:21" ht="18" customHeight="1">
      <c r="A55" s="11" t="s">
        <v>40</v>
      </c>
      <c r="B55" s="21" t="s">
        <v>73</v>
      </c>
      <c r="C55" s="10" t="s">
        <v>88</v>
      </c>
      <c r="D55" s="11">
        <f>G55*1.5</f>
        <v>144</v>
      </c>
      <c r="E55" s="11">
        <f>D55-G55</f>
        <v>48</v>
      </c>
      <c r="F55" s="11"/>
      <c r="G55" s="11">
        <v>96</v>
      </c>
      <c r="H55" s="11">
        <v>76</v>
      </c>
      <c r="I55" s="11">
        <v>20</v>
      </c>
      <c r="J55" s="11"/>
      <c r="K55" s="11"/>
      <c r="L55" s="11"/>
      <c r="M55" s="11"/>
      <c r="N55" s="11"/>
      <c r="O55" s="5"/>
      <c r="Q55" s="5">
        <v>96</v>
      </c>
      <c r="R55" s="5"/>
    </row>
    <row r="56" spans="1:21" ht="18" customHeight="1">
      <c r="A56" s="11" t="s">
        <v>41</v>
      </c>
      <c r="B56" s="21" t="s">
        <v>83</v>
      </c>
      <c r="C56" s="10" t="s">
        <v>92</v>
      </c>
      <c r="D56" s="11">
        <f>G56*1.5</f>
        <v>255</v>
      </c>
      <c r="E56" s="11">
        <f>D56-G56</f>
        <v>85</v>
      </c>
      <c r="F56" s="11"/>
      <c r="G56" s="11">
        <v>170</v>
      </c>
      <c r="H56" s="11">
        <v>90</v>
      </c>
      <c r="I56" s="11">
        <v>50</v>
      </c>
      <c r="J56" s="11">
        <v>30</v>
      </c>
      <c r="K56" s="11"/>
      <c r="L56" s="11"/>
      <c r="M56" s="11"/>
      <c r="N56" s="11"/>
      <c r="O56" s="5"/>
      <c r="P56" s="5">
        <v>170</v>
      </c>
      <c r="Q56" s="5"/>
      <c r="R56" s="5"/>
    </row>
    <row r="57" spans="1:21" s="40" customFormat="1" ht="18" customHeight="1">
      <c r="A57" s="11" t="s">
        <v>170</v>
      </c>
      <c r="B57" s="58" t="s">
        <v>69</v>
      </c>
      <c r="C57" s="59" t="s">
        <v>92</v>
      </c>
      <c r="D57" s="60">
        <f>G57*1.5</f>
        <v>261</v>
      </c>
      <c r="E57" s="60">
        <f>D57-G57</f>
        <v>87</v>
      </c>
      <c r="F57" s="60"/>
      <c r="G57" s="60">
        <v>174</v>
      </c>
      <c r="H57" s="60">
        <v>124</v>
      </c>
      <c r="I57" s="60">
        <v>50</v>
      </c>
      <c r="J57" s="60"/>
      <c r="K57" s="61"/>
      <c r="L57" s="61"/>
      <c r="M57" s="60"/>
      <c r="N57" s="62"/>
      <c r="O57" s="60">
        <v>70</v>
      </c>
      <c r="P57" s="62">
        <v>104</v>
      </c>
      <c r="Q57" s="5"/>
      <c r="R57" s="62"/>
    </row>
    <row r="58" spans="1:21" ht="18" customHeight="1">
      <c r="A58" s="11" t="s">
        <v>74</v>
      </c>
      <c r="B58" s="6" t="s">
        <v>157</v>
      </c>
      <c r="C58" s="10" t="s">
        <v>88</v>
      </c>
      <c r="D58" s="11">
        <v>144</v>
      </c>
      <c r="E58" s="11"/>
      <c r="F58" s="11"/>
      <c r="G58" s="11"/>
      <c r="H58" s="8"/>
      <c r="I58" s="8"/>
      <c r="J58" s="8"/>
      <c r="K58" s="67"/>
      <c r="L58" s="67"/>
      <c r="M58" s="67"/>
      <c r="N58" s="67"/>
      <c r="O58" s="5"/>
      <c r="P58" s="11">
        <v>144</v>
      </c>
      <c r="Q58" s="5"/>
      <c r="R58" s="5"/>
    </row>
    <row r="59" spans="1:21" ht="18" customHeight="1">
      <c r="A59" s="11" t="s">
        <v>42</v>
      </c>
      <c r="B59" s="6" t="s">
        <v>158</v>
      </c>
      <c r="C59" s="10" t="s">
        <v>88</v>
      </c>
      <c r="D59" s="11">
        <v>180</v>
      </c>
      <c r="E59" s="11"/>
      <c r="F59" s="11"/>
      <c r="G59" s="11"/>
      <c r="H59" s="8"/>
      <c r="I59" s="8"/>
      <c r="J59" s="8"/>
      <c r="K59" s="67"/>
      <c r="L59" s="67"/>
      <c r="M59" s="67"/>
      <c r="N59" s="67"/>
      <c r="O59" s="95"/>
      <c r="P59" s="5"/>
      <c r="Q59" s="11">
        <v>180</v>
      </c>
      <c r="R59" s="5"/>
    </row>
    <row r="60" spans="1:21" ht="18" customHeight="1">
      <c r="A60" s="27" t="s">
        <v>75</v>
      </c>
      <c r="B60" s="31" t="s">
        <v>80</v>
      </c>
      <c r="C60" s="33" t="s">
        <v>103</v>
      </c>
      <c r="D60" s="27">
        <f>SUM(D61:D64)</f>
        <v>471</v>
      </c>
      <c r="E60" s="27">
        <f t="shared" ref="E60:R60" si="16">SUM(E61:E64)</f>
        <v>109</v>
      </c>
      <c r="F60" s="27">
        <f t="shared" si="16"/>
        <v>0</v>
      </c>
      <c r="G60" s="27">
        <f t="shared" si="16"/>
        <v>218</v>
      </c>
      <c r="H60" s="27">
        <f t="shared" si="16"/>
        <v>168</v>
      </c>
      <c r="I60" s="27">
        <f t="shared" si="16"/>
        <v>50</v>
      </c>
      <c r="J60" s="27">
        <f t="shared" si="16"/>
        <v>0</v>
      </c>
      <c r="K60" s="27">
        <f t="shared" si="16"/>
        <v>0</v>
      </c>
      <c r="L60" s="27">
        <f t="shared" si="16"/>
        <v>0</v>
      </c>
      <c r="M60" s="27">
        <f t="shared" si="16"/>
        <v>0</v>
      </c>
      <c r="N60" s="27">
        <f t="shared" si="16"/>
        <v>0</v>
      </c>
      <c r="O60" s="27">
        <f t="shared" si="16"/>
        <v>0</v>
      </c>
      <c r="P60" s="27">
        <f t="shared" si="16"/>
        <v>0</v>
      </c>
      <c r="Q60" s="27">
        <f t="shared" si="16"/>
        <v>76</v>
      </c>
      <c r="R60" s="27">
        <f t="shared" si="16"/>
        <v>286</v>
      </c>
    </row>
    <row r="61" spans="1:21" ht="18" customHeight="1">
      <c r="A61" s="11" t="s">
        <v>76</v>
      </c>
      <c r="B61" s="21" t="s">
        <v>81</v>
      </c>
      <c r="C61" s="20" t="s">
        <v>88</v>
      </c>
      <c r="D61" s="11">
        <f>G61*1.5</f>
        <v>114</v>
      </c>
      <c r="E61" s="11">
        <f>D61-G61</f>
        <v>38</v>
      </c>
      <c r="F61" s="11"/>
      <c r="G61" s="11">
        <v>76</v>
      </c>
      <c r="H61" s="11">
        <v>60</v>
      </c>
      <c r="I61" s="11">
        <v>16</v>
      </c>
      <c r="K61" s="11"/>
      <c r="L61" s="11"/>
      <c r="M61" s="11"/>
      <c r="N61" s="11"/>
      <c r="O61" s="5"/>
      <c r="P61" s="5"/>
      <c r="Q61" s="5">
        <v>76</v>
      </c>
      <c r="R61" s="5"/>
    </row>
    <row r="62" spans="1:21" ht="30">
      <c r="A62" s="11" t="s">
        <v>99</v>
      </c>
      <c r="B62" s="21" t="s">
        <v>82</v>
      </c>
      <c r="C62" s="52" t="s">
        <v>92</v>
      </c>
      <c r="D62" s="11">
        <f t="shared" ref="D62:D63" si="17">G62*1.5</f>
        <v>123</v>
      </c>
      <c r="E62" s="11">
        <f>D62-G62</f>
        <v>41</v>
      </c>
      <c r="F62" s="11"/>
      <c r="G62" s="11">
        <v>82</v>
      </c>
      <c r="H62" s="11">
        <v>56</v>
      </c>
      <c r="I62" s="11">
        <v>26</v>
      </c>
      <c r="J62" s="11"/>
      <c r="K62" s="11"/>
      <c r="L62" s="11"/>
      <c r="M62" s="11"/>
      <c r="N62" s="11"/>
      <c r="O62" s="5"/>
      <c r="P62" s="5"/>
      <c r="R62" s="5">
        <v>82</v>
      </c>
    </row>
    <row r="63" spans="1:21" s="26" customFormat="1" ht="18" customHeight="1">
      <c r="A63" s="11" t="s">
        <v>101</v>
      </c>
      <c r="B63" s="21" t="s">
        <v>102</v>
      </c>
      <c r="C63" s="20" t="s">
        <v>88</v>
      </c>
      <c r="D63" s="11">
        <f t="shared" si="17"/>
        <v>90</v>
      </c>
      <c r="E63" s="11">
        <f>D63-G63</f>
        <v>30</v>
      </c>
      <c r="F63" s="11"/>
      <c r="G63" s="11">
        <v>60</v>
      </c>
      <c r="H63" s="11">
        <v>52</v>
      </c>
      <c r="I63" s="11">
        <v>8</v>
      </c>
      <c r="J63" s="11"/>
      <c r="K63" s="11"/>
      <c r="L63" s="11"/>
      <c r="M63" s="11"/>
      <c r="N63" s="11"/>
      <c r="O63" s="11"/>
      <c r="P63" s="5"/>
      <c r="Q63" s="5"/>
      <c r="R63" s="11">
        <v>60</v>
      </c>
      <c r="U63" s="1"/>
    </row>
    <row r="64" spans="1:21" ht="18" customHeight="1">
      <c r="A64" s="11" t="s">
        <v>79</v>
      </c>
      <c r="B64" s="21" t="s">
        <v>158</v>
      </c>
      <c r="C64" s="20" t="s">
        <v>88</v>
      </c>
      <c r="D64" s="11">
        <v>144</v>
      </c>
      <c r="E64" s="11"/>
      <c r="F64" s="11"/>
      <c r="G64" s="11"/>
      <c r="H64" s="8"/>
      <c r="I64" s="8"/>
      <c r="J64" s="8"/>
      <c r="K64" s="67"/>
      <c r="L64" s="67"/>
      <c r="M64" s="67"/>
      <c r="N64" s="67"/>
      <c r="O64" s="67"/>
      <c r="P64" s="5"/>
      <c r="Q64" s="5"/>
      <c r="R64" s="5">
        <v>144</v>
      </c>
      <c r="U64" s="26"/>
    </row>
    <row r="65" spans="1:23" s="25" customFormat="1" ht="31.2">
      <c r="A65" s="27" t="s">
        <v>100</v>
      </c>
      <c r="B65" s="31" t="s">
        <v>70</v>
      </c>
      <c r="C65" s="33" t="s">
        <v>103</v>
      </c>
      <c r="D65" s="27">
        <f>SUM(D67)</f>
        <v>180</v>
      </c>
      <c r="E65" s="27"/>
      <c r="F65" s="27"/>
      <c r="G65" s="27">
        <f t="shared" ref="G65:N65" si="18">SUM(G67)</f>
        <v>0</v>
      </c>
      <c r="H65" s="27"/>
      <c r="I65" s="27"/>
      <c r="J65" s="27"/>
      <c r="K65" s="27"/>
      <c r="L65" s="27"/>
      <c r="M65" s="27"/>
      <c r="N65" s="27">
        <f t="shared" si="18"/>
        <v>180</v>
      </c>
      <c r="O65" s="27"/>
      <c r="P65" s="27"/>
      <c r="Q65" s="27"/>
      <c r="R65" s="27"/>
      <c r="U65" s="1"/>
    </row>
    <row r="66" spans="1:23" s="89" customFormat="1" ht="18" customHeight="1">
      <c r="A66" s="72">
        <v>1</v>
      </c>
      <c r="B66" s="72">
        <v>2</v>
      </c>
      <c r="C66" s="81">
        <v>3</v>
      </c>
      <c r="D66" s="81">
        <v>4</v>
      </c>
      <c r="E66" s="81">
        <v>5</v>
      </c>
      <c r="F66" s="112"/>
      <c r="G66" s="81">
        <v>7</v>
      </c>
      <c r="H66" s="81">
        <v>8</v>
      </c>
      <c r="I66" s="81">
        <v>9</v>
      </c>
      <c r="J66" s="81">
        <v>10</v>
      </c>
      <c r="K66" s="81">
        <v>11</v>
      </c>
      <c r="L66" s="81">
        <v>12</v>
      </c>
      <c r="M66" s="81">
        <v>13</v>
      </c>
      <c r="N66" s="81">
        <v>14</v>
      </c>
      <c r="O66" s="81">
        <v>15</v>
      </c>
      <c r="P66" s="81">
        <v>16</v>
      </c>
      <c r="Q66" s="81">
        <v>17</v>
      </c>
      <c r="R66" s="81">
        <v>18</v>
      </c>
    </row>
    <row r="67" spans="1:23" s="25" customFormat="1" ht="18" customHeight="1">
      <c r="A67" s="11" t="s">
        <v>160</v>
      </c>
      <c r="B67" s="21" t="s">
        <v>157</v>
      </c>
      <c r="C67" s="10" t="s">
        <v>88</v>
      </c>
      <c r="D67" s="11">
        <v>180</v>
      </c>
      <c r="E67" s="11"/>
      <c r="F67" s="11"/>
      <c r="G67" s="5"/>
      <c r="H67" s="11"/>
      <c r="I67" s="8"/>
      <c r="J67" s="8"/>
      <c r="K67" s="67"/>
      <c r="L67" s="67"/>
      <c r="M67" s="67"/>
      <c r="N67" s="11">
        <v>180</v>
      </c>
      <c r="O67" s="67"/>
      <c r="P67" s="67"/>
      <c r="Q67" s="67"/>
      <c r="R67" s="5"/>
    </row>
    <row r="68" spans="1:23" ht="18" customHeight="1">
      <c r="A68" s="77"/>
      <c r="B68" s="78" t="s">
        <v>43</v>
      </c>
      <c r="C68" s="79" t="s">
        <v>198</v>
      </c>
      <c r="D68" s="80">
        <f t="shared" ref="D68:R68" si="19">D7+D20+D27+D32</f>
        <v>7542</v>
      </c>
      <c r="E68" s="80">
        <f t="shared" si="19"/>
        <v>2214</v>
      </c>
      <c r="F68" s="80">
        <f>F7</f>
        <v>39</v>
      </c>
      <c r="G68" s="80">
        <f t="shared" si="19"/>
        <v>4428</v>
      </c>
      <c r="H68" s="80">
        <f t="shared" si="19"/>
        <v>2966</v>
      </c>
      <c r="I68" s="80">
        <f t="shared" si="19"/>
        <v>1402</v>
      </c>
      <c r="J68" s="80">
        <f t="shared" si="19"/>
        <v>60</v>
      </c>
      <c r="K68" s="80">
        <f t="shared" si="19"/>
        <v>612</v>
      </c>
      <c r="L68" s="80">
        <f t="shared" si="19"/>
        <v>792</v>
      </c>
      <c r="M68" s="80">
        <f t="shared" si="19"/>
        <v>576</v>
      </c>
      <c r="N68" s="80">
        <f t="shared" si="19"/>
        <v>828</v>
      </c>
      <c r="O68" s="80">
        <f t="shared" si="19"/>
        <v>576</v>
      </c>
      <c r="P68" s="80">
        <f t="shared" si="19"/>
        <v>864</v>
      </c>
      <c r="Q68" s="80">
        <f t="shared" si="19"/>
        <v>612</v>
      </c>
      <c r="R68" s="80">
        <f t="shared" si="19"/>
        <v>468</v>
      </c>
      <c r="S68" s="56"/>
      <c r="U68" s="25"/>
    </row>
    <row r="69" spans="1:23" ht="18" customHeight="1">
      <c r="A69" s="8" t="s">
        <v>44</v>
      </c>
      <c r="B69" s="9" t="s">
        <v>45</v>
      </c>
      <c r="C69" s="22"/>
      <c r="D69" s="8"/>
      <c r="E69" s="8"/>
      <c r="F69" s="112"/>
      <c r="G69" s="8"/>
      <c r="H69" s="8"/>
      <c r="I69" s="8"/>
      <c r="J69" s="8"/>
      <c r="K69" s="67"/>
      <c r="L69" s="67"/>
      <c r="M69" s="67"/>
      <c r="N69" s="67"/>
      <c r="O69" s="67"/>
      <c r="P69" s="67"/>
      <c r="Q69" s="67"/>
      <c r="R69" s="2" t="s">
        <v>106</v>
      </c>
    </row>
    <row r="70" spans="1:23" s="40" customFormat="1" ht="18" customHeight="1">
      <c r="A70" s="8" t="s">
        <v>46</v>
      </c>
      <c r="B70" s="9" t="s">
        <v>47</v>
      </c>
      <c r="C70" s="22"/>
      <c r="D70" s="67"/>
      <c r="E70" s="67"/>
      <c r="F70" s="112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2" t="s">
        <v>107</v>
      </c>
      <c r="U70" s="1"/>
    </row>
    <row r="71" spans="1:23" s="40" customFormat="1" ht="18" customHeight="1">
      <c r="A71" s="11" t="s">
        <v>138</v>
      </c>
      <c r="B71" s="68" t="s">
        <v>139</v>
      </c>
      <c r="C71" s="6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67"/>
      <c r="Q71" s="67"/>
      <c r="R71" s="67" t="s">
        <v>106</v>
      </c>
    </row>
    <row r="72" spans="1:23" ht="18" customHeight="1">
      <c r="A72" s="11" t="s">
        <v>140</v>
      </c>
      <c r="B72" s="68" t="s">
        <v>141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2" t="s">
        <v>142</v>
      </c>
      <c r="U72" s="40" t="s">
        <v>132</v>
      </c>
      <c r="W72" s="1">
        <f>SUM(K73:L73)</f>
        <v>1404</v>
      </c>
    </row>
    <row r="73" spans="1:23" s="3" customFormat="1" ht="18" customHeight="1">
      <c r="A73" s="128" t="s">
        <v>143</v>
      </c>
      <c r="B73" s="129"/>
      <c r="C73" s="132" t="s">
        <v>164</v>
      </c>
      <c r="D73" s="123" t="s">
        <v>48</v>
      </c>
      <c r="E73" s="123"/>
      <c r="F73" s="123"/>
      <c r="G73" s="123"/>
      <c r="H73" s="123"/>
      <c r="I73" s="123"/>
      <c r="J73" s="123"/>
      <c r="K73" s="82">
        <f>K68-K74-K75</f>
        <v>612</v>
      </c>
      <c r="L73" s="82">
        <f t="shared" ref="L73:Q73" si="20">L68-L74-L75</f>
        <v>792</v>
      </c>
      <c r="M73" s="82">
        <f t="shared" si="20"/>
        <v>576</v>
      </c>
      <c r="N73" s="82">
        <f t="shared" si="20"/>
        <v>648</v>
      </c>
      <c r="O73" s="82">
        <f t="shared" si="20"/>
        <v>504</v>
      </c>
      <c r="P73" s="82">
        <f t="shared" si="20"/>
        <v>540</v>
      </c>
      <c r="Q73" s="82">
        <f t="shared" si="20"/>
        <v>432</v>
      </c>
      <c r="R73" s="82">
        <f>R68-R74-144</f>
        <v>324</v>
      </c>
      <c r="S73" s="7">
        <f>SUM(M73:R73)</f>
        <v>3024</v>
      </c>
      <c r="U73" s="55" t="s">
        <v>131</v>
      </c>
      <c r="W73" s="3">
        <f>SUM(M73:R73)</f>
        <v>3024</v>
      </c>
    </row>
    <row r="74" spans="1:23" ht="18" customHeight="1">
      <c r="A74" s="130" t="s">
        <v>47</v>
      </c>
      <c r="B74" s="131"/>
      <c r="C74" s="132"/>
      <c r="D74" s="123" t="s">
        <v>49</v>
      </c>
      <c r="E74" s="123"/>
      <c r="F74" s="123"/>
      <c r="G74" s="123"/>
      <c r="H74" s="123"/>
      <c r="I74" s="123"/>
      <c r="J74" s="123"/>
      <c r="K74" s="82"/>
      <c r="L74" s="82"/>
      <c r="M74" s="82"/>
      <c r="N74" s="82">
        <v>180</v>
      </c>
      <c r="O74" s="82">
        <v>72</v>
      </c>
      <c r="P74" s="82">
        <v>144</v>
      </c>
      <c r="Q74" s="82"/>
      <c r="R74" s="2"/>
      <c r="S74" s="7">
        <f t="shared" ref="S74:S76" si="21">SUM(M74:R74)</f>
        <v>396</v>
      </c>
      <c r="U74" s="39" t="s">
        <v>130</v>
      </c>
      <c r="W74" s="40">
        <f>SUM(K74:R74,K75:Q75)+144</f>
        <v>900</v>
      </c>
    </row>
    <row r="75" spans="1:23" ht="18" customHeight="1">
      <c r="A75" s="130" t="s">
        <v>144</v>
      </c>
      <c r="B75" s="131"/>
      <c r="C75" s="132"/>
      <c r="D75" s="123" t="s">
        <v>146</v>
      </c>
      <c r="E75" s="123"/>
      <c r="F75" s="123"/>
      <c r="G75" s="123"/>
      <c r="H75" s="123"/>
      <c r="I75" s="123"/>
      <c r="J75" s="123"/>
      <c r="K75" s="82"/>
      <c r="L75" s="82"/>
      <c r="M75" s="82"/>
      <c r="N75" s="82"/>
      <c r="O75" s="82"/>
      <c r="P75" s="82">
        <v>180</v>
      </c>
      <c r="Q75" s="82">
        <v>180</v>
      </c>
      <c r="R75" s="82">
        <v>144</v>
      </c>
      <c r="S75" s="7">
        <f t="shared" si="21"/>
        <v>504</v>
      </c>
      <c r="U75" s="39" t="s">
        <v>134</v>
      </c>
      <c r="W75" s="1">
        <v>900</v>
      </c>
    </row>
    <row r="76" spans="1:23" s="40" customFormat="1" ht="18" customHeight="1">
      <c r="A76" s="130" t="s">
        <v>145</v>
      </c>
      <c r="B76" s="131"/>
      <c r="C76" s="132"/>
      <c r="D76" s="123" t="s">
        <v>147</v>
      </c>
      <c r="E76" s="123"/>
      <c r="F76" s="123"/>
      <c r="G76" s="123"/>
      <c r="H76" s="123"/>
      <c r="I76" s="123"/>
      <c r="J76" s="123"/>
      <c r="K76" s="82"/>
      <c r="L76" s="82"/>
      <c r="M76" s="82"/>
      <c r="N76" s="82"/>
      <c r="O76" s="82"/>
      <c r="P76" s="82"/>
      <c r="Q76" s="82"/>
      <c r="R76" s="82">
        <v>144</v>
      </c>
      <c r="S76" s="7">
        <f t="shared" si="21"/>
        <v>144</v>
      </c>
      <c r="U76" s="39"/>
    </row>
    <row r="77" spans="1:23" ht="18" customHeight="1">
      <c r="A77" s="130"/>
      <c r="B77" s="131"/>
      <c r="C77" s="132"/>
      <c r="D77" s="123" t="s">
        <v>51</v>
      </c>
      <c r="E77" s="123"/>
      <c r="F77" s="123"/>
      <c r="G77" s="123"/>
      <c r="H77" s="123"/>
      <c r="I77" s="123"/>
      <c r="J77" s="123"/>
      <c r="K77" s="82">
        <v>0</v>
      </c>
      <c r="L77" s="82">
        <v>3</v>
      </c>
      <c r="M77" s="82">
        <v>2</v>
      </c>
      <c r="N77" s="82">
        <v>4</v>
      </c>
      <c r="O77" s="82">
        <v>2</v>
      </c>
      <c r="P77" s="82">
        <v>3</v>
      </c>
      <c r="Q77" s="82">
        <v>0</v>
      </c>
      <c r="R77" s="2">
        <v>4</v>
      </c>
      <c r="S77" s="1">
        <f>SUM(K77:R77)</f>
        <v>18</v>
      </c>
      <c r="U77" s="40" t="s">
        <v>133</v>
      </c>
      <c r="W77" s="56">
        <f>G68-W72-W74-W75</f>
        <v>1224</v>
      </c>
    </row>
    <row r="78" spans="1:23" ht="36.75" customHeight="1">
      <c r="A78" s="126" t="s">
        <v>182</v>
      </c>
      <c r="B78" s="127"/>
      <c r="C78" s="132"/>
      <c r="D78" s="123" t="s">
        <v>148</v>
      </c>
      <c r="E78" s="123"/>
      <c r="F78" s="123"/>
      <c r="G78" s="123"/>
      <c r="H78" s="123"/>
      <c r="I78" s="123"/>
      <c r="J78" s="123"/>
      <c r="K78" s="82">
        <v>3</v>
      </c>
      <c r="L78" s="82">
        <v>8</v>
      </c>
      <c r="M78" s="82">
        <v>2</v>
      </c>
      <c r="N78" s="82">
        <v>4</v>
      </c>
      <c r="O78" s="82">
        <v>3</v>
      </c>
      <c r="P78" s="82">
        <v>4</v>
      </c>
      <c r="Q78" s="82">
        <v>6</v>
      </c>
      <c r="R78" s="2">
        <v>5</v>
      </c>
      <c r="S78" s="40">
        <f>SUM(K78:R78)</f>
        <v>35</v>
      </c>
    </row>
    <row r="79" spans="1:23" ht="37.5" customHeight="1">
      <c r="A79" s="124" t="s">
        <v>183</v>
      </c>
      <c r="B79" s="125"/>
      <c r="C79" s="132"/>
      <c r="D79" s="123" t="s">
        <v>94</v>
      </c>
      <c r="E79" s="123"/>
      <c r="F79" s="123"/>
      <c r="G79" s="123"/>
      <c r="H79" s="123"/>
      <c r="I79" s="123"/>
      <c r="J79" s="123"/>
      <c r="K79" s="82">
        <v>0</v>
      </c>
      <c r="L79" s="82">
        <v>0</v>
      </c>
      <c r="M79" s="82">
        <v>3</v>
      </c>
      <c r="N79" s="82">
        <v>2</v>
      </c>
      <c r="O79" s="82">
        <v>1</v>
      </c>
      <c r="P79" s="82">
        <v>3</v>
      </c>
      <c r="Q79" s="82">
        <v>1</v>
      </c>
      <c r="R79" s="2">
        <v>0</v>
      </c>
      <c r="S79" s="40">
        <f>SUM(K79:R79)</f>
        <v>10</v>
      </c>
    </row>
    <row r="80" spans="1:23" ht="18" customHeight="1">
      <c r="B80" s="37"/>
      <c r="J80" s="38"/>
    </row>
    <row r="81" spans="3:4" ht="18" customHeight="1"/>
    <row r="82" spans="3:4" ht="18" customHeight="1">
      <c r="C82" s="40" t="s">
        <v>149</v>
      </c>
      <c r="D82" s="1">
        <f>(I68+J68+S74+S75+S76)*100/(W73+S74+S75+S76)</f>
        <v>61.60275319567355</v>
      </c>
    </row>
  </sheetData>
  <mergeCells count="37">
    <mergeCell ref="A2:A5"/>
    <mergeCell ref="B2:B5"/>
    <mergeCell ref="C2:C5"/>
    <mergeCell ref="D2:J2"/>
    <mergeCell ref="K2:R2"/>
    <mergeCell ref="D3:D5"/>
    <mergeCell ref="E4:E5"/>
    <mergeCell ref="G3:J3"/>
    <mergeCell ref="G4:G5"/>
    <mergeCell ref="K4:K5"/>
    <mergeCell ref="L4:L5"/>
    <mergeCell ref="H4:J4"/>
    <mergeCell ref="E3:F3"/>
    <mergeCell ref="R4:R5"/>
    <mergeCell ref="M4:M5"/>
    <mergeCell ref="N4:N5"/>
    <mergeCell ref="D76:J76"/>
    <mergeCell ref="A79:B79"/>
    <mergeCell ref="A78:B78"/>
    <mergeCell ref="A73:B73"/>
    <mergeCell ref="A74:B74"/>
    <mergeCell ref="A75:B75"/>
    <mergeCell ref="A76:B77"/>
    <mergeCell ref="C73:C79"/>
    <mergeCell ref="D75:J75"/>
    <mergeCell ref="D77:J77"/>
    <mergeCell ref="D78:J78"/>
    <mergeCell ref="D79:J79"/>
    <mergeCell ref="D73:J73"/>
    <mergeCell ref="D74:J74"/>
    <mergeCell ref="O4:O5"/>
    <mergeCell ref="P4:P5"/>
    <mergeCell ref="Q4:Q5"/>
    <mergeCell ref="K3:L3"/>
    <mergeCell ref="M3:N3"/>
    <mergeCell ref="O3:P3"/>
    <mergeCell ref="Q3:R3"/>
  </mergeCells>
  <printOptions horizontalCentered="1"/>
  <pageMargins left="0.19685039370078741" right="0.19685039370078741" top="0.39370078740157483" bottom="0.39370078740157483" header="0" footer="0"/>
  <pageSetup paperSize="9" scale="65" orientation="landscape" r:id="rId1"/>
  <headerFooter alignWithMargins="0"/>
  <ignoredErrors>
    <ignoredError sqref="G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E1:H29"/>
  <sheetViews>
    <sheetView topLeftCell="E1" workbookViewId="0">
      <selection activeCell="H7" sqref="H7"/>
    </sheetView>
  </sheetViews>
  <sheetFormatPr defaultColWidth="9.109375" defaultRowHeight="24" customHeight="1"/>
  <cols>
    <col min="1" max="4" width="0" style="109" hidden="1" customWidth="1"/>
    <col min="5" max="5" width="14.44140625" style="109" customWidth="1"/>
    <col min="6" max="6" width="63.5546875" style="109" customWidth="1"/>
    <col min="7" max="16384" width="9.109375" style="109"/>
  </cols>
  <sheetData>
    <row r="1" spans="5:8" ht="13.2"/>
    <row r="2" spans="5:8" ht="81.75" customHeight="1">
      <c r="E2" s="97"/>
      <c r="F2" s="97"/>
      <c r="G2" s="99" t="s">
        <v>3</v>
      </c>
      <c r="H2" s="98" t="s">
        <v>177</v>
      </c>
    </row>
    <row r="3" spans="5:8" ht="24" customHeight="1">
      <c r="E3" s="103" t="s">
        <v>21</v>
      </c>
      <c r="F3" s="105" t="s">
        <v>22</v>
      </c>
      <c r="G3" s="103">
        <f>SUM(G4:G17)</f>
        <v>1306</v>
      </c>
      <c r="H3" s="103">
        <f>SUM(H4:H17, H20:H21,H23:H25,H27:H29)</f>
        <v>800</v>
      </c>
    </row>
    <row r="4" spans="5:8" ht="24" customHeight="1">
      <c r="E4" s="100" t="s">
        <v>23</v>
      </c>
      <c r="F4" s="101" t="s">
        <v>61</v>
      </c>
      <c r="G4" s="102">
        <v>90</v>
      </c>
      <c r="H4" s="107">
        <v>10</v>
      </c>
    </row>
    <row r="5" spans="5:8" ht="24" customHeight="1">
      <c r="E5" s="100" t="s">
        <v>24</v>
      </c>
      <c r="F5" s="101" t="s">
        <v>135</v>
      </c>
      <c r="G5" s="102">
        <v>96</v>
      </c>
      <c r="H5" s="107">
        <v>20</v>
      </c>
    </row>
    <row r="6" spans="5:8" ht="24" customHeight="1">
      <c r="E6" s="100" t="s">
        <v>25</v>
      </c>
      <c r="F6" s="101" t="s">
        <v>62</v>
      </c>
      <c r="G6" s="102">
        <v>108</v>
      </c>
      <c r="H6" s="107">
        <v>28</v>
      </c>
    </row>
    <row r="7" spans="5:8" ht="24" customHeight="1">
      <c r="E7" s="100" t="s">
        <v>26</v>
      </c>
      <c r="F7" s="101" t="s">
        <v>63</v>
      </c>
      <c r="G7" s="102">
        <v>140</v>
      </c>
      <c r="H7" s="107">
        <v>40</v>
      </c>
    </row>
    <row r="8" spans="5:8" ht="24" customHeight="1">
      <c r="E8" s="100" t="s">
        <v>27</v>
      </c>
      <c r="F8" s="101" t="s">
        <v>64</v>
      </c>
      <c r="G8" s="102">
        <v>186</v>
      </c>
      <c r="H8" s="107">
        <v>46</v>
      </c>
    </row>
    <row r="9" spans="5:8" ht="24" customHeight="1">
      <c r="E9" s="100" t="s">
        <v>28</v>
      </c>
      <c r="F9" s="101" t="s">
        <v>104</v>
      </c>
      <c r="G9" s="102">
        <v>76</v>
      </c>
      <c r="H9" s="107">
        <v>16</v>
      </c>
    </row>
    <row r="10" spans="5:8" ht="24" customHeight="1">
      <c r="E10" s="100" t="s">
        <v>29</v>
      </c>
      <c r="F10" s="110" t="s">
        <v>129</v>
      </c>
      <c r="G10" s="102">
        <v>58</v>
      </c>
      <c r="H10" s="107"/>
    </row>
    <row r="11" spans="5:8" ht="24" customHeight="1">
      <c r="E11" s="100" t="s">
        <v>30</v>
      </c>
      <c r="F11" s="101" t="s">
        <v>65</v>
      </c>
      <c r="G11" s="102">
        <v>76</v>
      </c>
      <c r="H11" s="107">
        <v>18</v>
      </c>
    </row>
    <row r="12" spans="5:8" ht="24" customHeight="1">
      <c r="E12" s="100" t="s">
        <v>31</v>
      </c>
      <c r="F12" s="101" t="s">
        <v>66</v>
      </c>
      <c r="G12" s="102">
        <v>68</v>
      </c>
      <c r="H12" s="107"/>
    </row>
    <row r="13" spans="5:8" ht="24" customHeight="1">
      <c r="E13" s="57" t="s">
        <v>32</v>
      </c>
      <c r="F13" s="58" t="s">
        <v>67</v>
      </c>
      <c r="G13" s="63">
        <v>76</v>
      </c>
      <c r="H13" s="107">
        <v>76</v>
      </c>
    </row>
    <row r="14" spans="5:8" ht="24" customHeight="1">
      <c r="E14" s="57" t="s">
        <v>33</v>
      </c>
      <c r="F14" s="58" t="s">
        <v>68</v>
      </c>
      <c r="G14" s="63">
        <v>108</v>
      </c>
      <c r="H14" s="107">
        <v>108</v>
      </c>
    </row>
    <row r="15" spans="5:8" ht="24" customHeight="1">
      <c r="E15" s="57" t="s">
        <v>34</v>
      </c>
      <c r="F15" s="58" t="s">
        <v>108</v>
      </c>
      <c r="G15" s="63">
        <v>78</v>
      </c>
      <c r="H15" s="107">
        <v>78</v>
      </c>
    </row>
    <row r="16" spans="5:8" ht="24" customHeight="1">
      <c r="E16" s="57" t="s">
        <v>35</v>
      </c>
      <c r="F16" s="58" t="s">
        <v>123</v>
      </c>
      <c r="G16" s="60">
        <v>58</v>
      </c>
      <c r="H16" s="107">
        <v>58</v>
      </c>
    </row>
    <row r="17" spans="5:8" ht="24" customHeight="1">
      <c r="E17" s="57" t="s">
        <v>168</v>
      </c>
      <c r="F17" s="58" t="s">
        <v>169</v>
      </c>
      <c r="G17" s="60">
        <v>88</v>
      </c>
      <c r="H17" s="107">
        <v>88</v>
      </c>
    </row>
    <row r="18" spans="5:8" ht="24" customHeight="1">
      <c r="E18" s="103" t="s">
        <v>36</v>
      </c>
      <c r="F18" s="104" t="s">
        <v>37</v>
      </c>
      <c r="G18" s="106">
        <f>SUM(G19+G22+G26)</f>
        <v>898</v>
      </c>
      <c r="H18" s="108"/>
    </row>
    <row r="19" spans="5:8" ht="31.2">
      <c r="E19" s="103" t="s">
        <v>96</v>
      </c>
      <c r="F19" s="104" t="s">
        <v>95</v>
      </c>
      <c r="G19" s="106">
        <f>SUM(G20:G21)</f>
        <v>240</v>
      </c>
      <c r="H19" s="108"/>
    </row>
    <row r="20" spans="5:8" ht="24" customHeight="1">
      <c r="E20" s="100" t="s">
        <v>97</v>
      </c>
      <c r="F20" s="101" t="s">
        <v>77</v>
      </c>
      <c r="G20" s="100">
        <v>90</v>
      </c>
      <c r="H20" s="107"/>
    </row>
    <row r="21" spans="5:8" ht="24" customHeight="1">
      <c r="E21" s="100" t="s">
        <v>38</v>
      </c>
      <c r="F21" s="101" t="s">
        <v>78</v>
      </c>
      <c r="G21" s="100">
        <v>150</v>
      </c>
      <c r="H21" s="107">
        <v>20</v>
      </c>
    </row>
    <row r="22" spans="5:8" ht="24" customHeight="1">
      <c r="E22" s="103" t="s">
        <v>71</v>
      </c>
      <c r="F22" s="104" t="s">
        <v>72</v>
      </c>
      <c r="G22" s="106">
        <f>SUM(G23:G25)</f>
        <v>440</v>
      </c>
      <c r="H22" s="108"/>
    </row>
    <row r="23" spans="5:8" ht="24" customHeight="1">
      <c r="E23" s="100" t="s">
        <v>40</v>
      </c>
      <c r="F23" s="101" t="s">
        <v>73</v>
      </c>
      <c r="G23" s="100">
        <v>96</v>
      </c>
      <c r="H23" s="107"/>
    </row>
    <row r="24" spans="5:8" ht="24" customHeight="1">
      <c r="E24" s="100" t="s">
        <v>41</v>
      </c>
      <c r="F24" s="101" t="s">
        <v>83</v>
      </c>
      <c r="G24" s="100">
        <v>170</v>
      </c>
      <c r="H24" s="107">
        <v>20</v>
      </c>
    </row>
    <row r="25" spans="5:8" ht="24" customHeight="1">
      <c r="E25" s="57" t="s">
        <v>170</v>
      </c>
      <c r="F25" s="58" t="s">
        <v>69</v>
      </c>
      <c r="G25" s="60">
        <v>174</v>
      </c>
      <c r="H25" s="62">
        <v>174</v>
      </c>
    </row>
    <row r="26" spans="5:8" ht="24" customHeight="1">
      <c r="E26" s="103" t="s">
        <v>75</v>
      </c>
      <c r="F26" s="104" t="s">
        <v>80</v>
      </c>
      <c r="G26" s="106">
        <f>SUM(G27:G29)</f>
        <v>218</v>
      </c>
      <c r="H26" s="108"/>
    </row>
    <row r="27" spans="5:8" ht="24" customHeight="1">
      <c r="E27" s="100" t="s">
        <v>76</v>
      </c>
      <c r="F27" s="101" t="s">
        <v>81</v>
      </c>
      <c r="G27" s="100">
        <v>76</v>
      </c>
      <c r="H27" s="107"/>
    </row>
    <row r="28" spans="5:8" ht="30">
      <c r="E28" s="100" t="s">
        <v>99</v>
      </c>
      <c r="F28" s="101" t="s">
        <v>82</v>
      </c>
      <c r="G28" s="100">
        <v>82</v>
      </c>
      <c r="H28" s="107"/>
    </row>
    <row r="29" spans="5:8" ht="24" customHeight="1">
      <c r="E29" s="100" t="s">
        <v>101</v>
      </c>
      <c r="F29" s="101" t="s">
        <v>102</v>
      </c>
      <c r="G29" s="100">
        <v>60</v>
      </c>
      <c r="H29" s="107"/>
    </row>
  </sheetData>
  <printOptions horizontalCentered="1"/>
  <pageMargins left="0.39370078740157483" right="0.39370078740157483" top="0.19685039370078741" bottom="0.39370078740157483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7"/>
  <sheetViews>
    <sheetView topLeftCell="A10" workbookViewId="0">
      <selection activeCell="M16" sqref="M16"/>
    </sheetView>
  </sheetViews>
  <sheetFormatPr defaultColWidth="9.109375" defaultRowHeight="15.6"/>
  <cols>
    <col min="1" max="1" width="9.109375" style="46"/>
    <col min="2" max="2" width="6.5546875" style="46" customWidth="1"/>
    <col min="3" max="3" width="6.88671875" style="46" customWidth="1"/>
    <col min="4" max="4" width="7" style="46" customWidth="1"/>
    <col min="5" max="5" width="6.88671875" style="46" customWidth="1"/>
    <col min="6" max="6" width="6.6640625" style="46" customWidth="1"/>
    <col min="7" max="7" width="8.109375" style="46" customWidth="1"/>
    <col min="8" max="8" width="6.6640625" style="46" customWidth="1"/>
    <col min="9" max="9" width="6.33203125" style="46" customWidth="1"/>
    <col min="10" max="10" width="7.33203125" style="46" customWidth="1"/>
    <col min="11" max="11" width="7.6640625" style="46" customWidth="1"/>
    <col min="12" max="12" width="7.88671875" style="46" customWidth="1"/>
    <col min="13" max="13" width="7.44140625" style="46" customWidth="1"/>
    <col min="14" max="16384" width="9.109375" style="46"/>
  </cols>
  <sheetData>
    <row r="2" spans="2:16">
      <c r="B2" s="46" t="s">
        <v>109</v>
      </c>
      <c r="C2" s="47" t="s">
        <v>110</v>
      </c>
      <c r="D2" s="47" t="s">
        <v>114</v>
      </c>
      <c r="E2" s="46" t="s">
        <v>113</v>
      </c>
      <c r="F2" s="47" t="s">
        <v>112</v>
      </c>
      <c r="G2" s="47" t="s">
        <v>115</v>
      </c>
      <c r="H2" s="47" t="s">
        <v>111</v>
      </c>
      <c r="I2" s="47" t="s">
        <v>114</v>
      </c>
      <c r="J2" s="46" t="s">
        <v>113</v>
      </c>
      <c r="K2" s="46" t="s">
        <v>46</v>
      </c>
      <c r="L2" s="46" t="s">
        <v>115</v>
      </c>
      <c r="M2" s="47" t="s">
        <v>112</v>
      </c>
    </row>
    <row r="3" spans="2:16">
      <c r="B3" s="42"/>
      <c r="C3" s="43"/>
      <c r="D3" s="43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6">
      <c r="B4" s="41">
        <v>2</v>
      </c>
      <c r="C4" s="43">
        <v>17</v>
      </c>
      <c r="D4" s="44">
        <v>0</v>
      </c>
      <c r="E4" s="48">
        <v>1</v>
      </c>
      <c r="F4" s="48">
        <v>2</v>
      </c>
      <c r="G4" s="48">
        <f t="shared" ref="G4:G6" si="0">C4-D4-E4</f>
        <v>16</v>
      </c>
      <c r="H4" s="48">
        <v>24</v>
      </c>
      <c r="I4" s="48">
        <v>6</v>
      </c>
      <c r="J4" s="48">
        <v>1</v>
      </c>
      <c r="K4" s="48">
        <v>0</v>
      </c>
      <c r="L4" s="48">
        <f t="shared" ref="L4:L5" si="1">H4-I4-J4</f>
        <v>17</v>
      </c>
      <c r="M4" s="48">
        <v>9</v>
      </c>
      <c r="N4" s="49">
        <f>C4+F4+H4+M4</f>
        <v>52</v>
      </c>
    </row>
    <row r="5" spans="2:16">
      <c r="B5" s="41">
        <v>3</v>
      </c>
      <c r="C5" s="43">
        <v>17</v>
      </c>
      <c r="D5" s="44">
        <v>2</v>
      </c>
      <c r="E5" s="48">
        <v>1</v>
      </c>
      <c r="F5" s="48">
        <v>2</v>
      </c>
      <c r="G5" s="48">
        <f t="shared" si="0"/>
        <v>14</v>
      </c>
      <c r="H5" s="48">
        <v>25</v>
      </c>
      <c r="I5" s="48">
        <v>9</v>
      </c>
      <c r="J5" s="48">
        <v>1</v>
      </c>
      <c r="K5" s="48">
        <v>0</v>
      </c>
      <c r="L5" s="48">
        <f t="shared" si="1"/>
        <v>15</v>
      </c>
      <c r="M5" s="48">
        <v>8</v>
      </c>
      <c r="N5" s="49">
        <f>C5+F5+H5+M5</f>
        <v>52</v>
      </c>
    </row>
    <row r="6" spans="2:16">
      <c r="B6" s="41">
        <v>4</v>
      </c>
      <c r="C6" s="43">
        <v>17</v>
      </c>
      <c r="D6" s="44">
        <v>5</v>
      </c>
      <c r="E6" s="48">
        <v>0</v>
      </c>
      <c r="F6" s="48">
        <v>2</v>
      </c>
      <c r="G6" s="48">
        <f t="shared" si="0"/>
        <v>12</v>
      </c>
      <c r="H6" s="48">
        <v>24</v>
      </c>
      <c r="I6" s="48">
        <v>7</v>
      </c>
      <c r="J6" s="48">
        <v>1</v>
      </c>
      <c r="K6" s="48">
        <v>6</v>
      </c>
      <c r="L6" s="48">
        <f>H6-I6-J6-K6</f>
        <v>10</v>
      </c>
      <c r="M6" s="48"/>
      <c r="N6" s="49">
        <f>C6+F6+H6+M6</f>
        <v>43</v>
      </c>
    </row>
    <row r="7" spans="2:16">
      <c r="N7" s="50"/>
    </row>
    <row r="8" spans="2:16">
      <c r="C8" s="49">
        <f>SUM(C3:C7)</f>
        <v>51</v>
      </c>
      <c r="D8" s="49">
        <f>SUM(D3:D7)</f>
        <v>7</v>
      </c>
      <c r="E8" s="49">
        <f>SUM(E3:E7)</f>
        <v>2</v>
      </c>
      <c r="F8" s="49">
        <f>SUM(F3:F7)</f>
        <v>6</v>
      </c>
      <c r="G8" s="49">
        <f t="shared" ref="G8:H8" si="2">SUM(G3:G7)</f>
        <v>42</v>
      </c>
      <c r="H8" s="49">
        <f t="shared" si="2"/>
        <v>73</v>
      </c>
      <c r="I8" s="49">
        <f>SUM(I3:I7)</f>
        <v>22</v>
      </c>
      <c r="J8" s="49">
        <f>SUM(J3:J7)</f>
        <v>3</v>
      </c>
      <c r="K8" s="49">
        <f>SUM(K3:K7)</f>
        <v>6</v>
      </c>
      <c r="L8" s="49">
        <f>SUM(L3:L7)</f>
        <v>42</v>
      </c>
      <c r="M8" s="49">
        <f>SUM(M3:M7)</f>
        <v>17</v>
      </c>
      <c r="N8" s="50">
        <f>SUM(N3:N6)</f>
        <v>147</v>
      </c>
      <c r="P8" s="51"/>
    </row>
    <row r="11" spans="2:16">
      <c r="B11" s="140" t="s">
        <v>116</v>
      </c>
      <c r="C11" s="140"/>
      <c r="D11" s="140"/>
      <c r="E11" s="140"/>
      <c r="F11" s="140"/>
      <c r="G11" s="140"/>
      <c r="H11" s="140"/>
      <c r="I11" s="140"/>
      <c r="J11" s="140"/>
      <c r="K11" s="45"/>
    </row>
    <row r="12" spans="2:16" ht="21" customHeight="1">
      <c r="B12" s="140" t="s">
        <v>117</v>
      </c>
      <c r="C12" s="140"/>
      <c r="D12" s="140"/>
      <c r="E12" s="140"/>
      <c r="F12" s="140"/>
      <c r="G12" s="140"/>
      <c r="H12" s="140"/>
      <c r="I12" s="140"/>
      <c r="J12" s="140"/>
      <c r="K12" s="45"/>
    </row>
    <row r="13" spans="2:16">
      <c r="B13" s="140" t="s">
        <v>118</v>
      </c>
      <c r="C13" s="140"/>
      <c r="D13" s="140"/>
      <c r="E13" s="140"/>
      <c r="F13" s="140"/>
      <c r="G13" s="140"/>
      <c r="H13" s="140"/>
      <c r="I13" s="140"/>
      <c r="J13" s="140"/>
      <c r="K13" s="45"/>
    </row>
    <row r="14" spans="2:16">
      <c r="B14" s="140" t="s">
        <v>119</v>
      </c>
      <c r="C14" s="140"/>
      <c r="D14" s="140"/>
      <c r="E14" s="140"/>
      <c r="F14" s="140"/>
      <c r="G14" s="140"/>
      <c r="H14" s="140"/>
      <c r="I14" s="140"/>
      <c r="J14" s="140"/>
      <c r="K14" s="141"/>
    </row>
    <row r="15" spans="2:16">
      <c r="B15" s="140" t="s">
        <v>120</v>
      </c>
      <c r="C15" s="140"/>
      <c r="D15" s="140"/>
      <c r="E15" s="140"/>
      <c r="F15" s="140"/>
      <c r="G15" s="140"/>
      <c r="H15" s="140"/>
      <c r="I15" s="140"/>
      <c r="J15" s="140"/>
      <c r="K15" s="141"/>
    </row>
    <row r="16" spans="2:16" ht="29.25" customHeight="1">
      <c r="B16" s="142" t="s">
        <v>121</v>
      </c>
      <c r="C16" s="142"/>
      <c r="D16" s="142"/>
      <c r="E16" s="142"/>
      <c r="F16" s="142"/>
      <c r="G16" s="142"/>
      <c r="H16" s="142"/>
      <c r="I16" s="142"/>
      <c r="J16" s="142"/>
      <c r="K16" s="45"/>
    </row>
    <row r="17" spans="2:11" ht="18.75" customHeight="1">
      <c r="B17" s="140" t="s">
        <v>122</v>
      </c>
      <c r="C17" s="140"/>
      <c r="D17" s="140"/>
      <c r="E17" s="140"/>
      <c r="F17" s="140"/>
      <c r="G17" s="140"/>
      <c r="H17" s="140"/>
      <c r="I17" s="140"/>
      <c r="J17" s="140"/>
      <c r="K17" s="45"/>
    </row>
  </sheetData>
  <mergeCells count="8">
    <mergeCell ref="B17:J17"/>
    <mergeCell ref="K14:K15"/>
    <mergeCell ref="B16:J16"/>
    <mergeCell ref="B11:J11"/>
    <mergeCell ref="B12:J12"/>
    <mergeCell ref="B13:J13"/>
    <mergeCell ref="B14:J14"/>
    <mergeCell ref="B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 </vt:lpstr>
      <vt:lpstr>Лист1</vt:lpstr>
      <vt:lpstr>Лист2</vt:lpstr>
      <vt:lpstr>'План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Зам-Директор</cp:lastModifiedBy>
  <cp:lastPrinted>2017-09-19T05:44:12Z</cp:lastPrinted>
  <dcterms:created xsi:type="dcterms:W3CDTF">1996-10-08T23:32:33Z</dcterms:created>
  <dcterms:modified xsi:type="dcterms:W3CDTF">2017-10-09T13:47:00Z</dcterms:modified>
</cp:coreProperties>
</file>